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C:\Users\a.potapov\Desktop\"/>
    </mc:Choice>
  </mc:AlternateContent>
  <bookViews>
    <workbookView xWindow="0" yWindow="0" windowWidth="17415" windowHeight="5265" tabRatio="956" activeTab="13"/>
  </bookViews>
  <sheets>
    <sheet name="зерноск" sheetId="36" r:id="rId1"/>
    <sheet name="пшен." sheetId="37" r:id="rId2"/>
    <sheet name="ячмень" sheetId="38" r:id="rId3"/>
    <sheet name="кукуруза" sheetId="48" r:id="rId4"/>
    <sheet name="рис" sheetId="49" r:id="rId5"/>
    <sheet name="гречиха" sheetId="50" r:id="rId6"/>
    <sheet name="сах св" sheetId="45" r:id="rId7"/>
    <sheet name="лен" sheetId="42" r:id="rId8"/>
    <sheet name="подсолн" sheetId="47" r:id="rId9"/>
    <sheet name="рапс" sheetId="41" r:id="rId10"/>
    <sheet name="соя" sheetId="46" r:id="rId11"/>
    <sheet name="картоф" sheetId="39" r:id="rId12"/>
    <sheet name="овощи" sheetId="40" r:id="rId13"/>
    <sheet name="сев озимых" sheetId="43" r:id="rId14"/>
    <sheet name="вспашка зяби" sheetId="53" state="veryHidden" r:id="rId15"/>
  </sheets>
  <definedNames>
    <definedName name="_xlnm._FilterDatabase" localSheetId="5" hidden="1">гречиха!$B$1:$B$101</definedName>
    <definedName name="_xlnm._FilterDatabase" localSheetId="0" hidden="1">зерноск!$B$3:$C$101</definedName>
    <definedName name="_xlnm._FilterDatabase" localSheetId="11" hidden="1">картоф!$B$1:$B$101</definedName>
    <definedName name="_xlnm._FilterDatabase" localSheetId="3" hidden="1">кукуруза!$B$1:$B$370</definedName>
    <definedName name="_xlnm._FilterDatabase" localSheetId="7" hidden="1">лен!$B$1:$B$101</definedName>
    <definedName name="_xlnm._FilterDatabase" localSheetId="12" hidden="1">овощи!$B$1:$B$101</definedName>
    <definedName name="_xlnm._FilterDatabase" localSheetId="8" hidden="1">подсолн!$B$1:$B$101</definedName>
    <definedName name="_xlnm._FilterDatabase" localSheetId="1" hidden="1">пшен.!$B$1:$B$101</definedName>
    <definedName name="_xlnm._FilterDatabase" localSheetId="9" hidden="1">рапс!$B$1:$B$101</definedName>
    <definedName name="_xlnm._FilterDatabase" localSheetId="4" hidden="1">рис!$B$1:$B$374</definedName>
    <definedName name="_xlnm._FilterDatabase" localSheetId="6" hidden="1">'сах св'!$B$1:$B$101</definedName>
    <definedName name="_xlnm._FilterDatabase" localSheetId="13" hidden="1">'сев озимых'!$B$3:$G$101</definedName>
    <definedName name="_xlnm._FilterDatabase" localSheetId="10" hidden="1">соя!$B$1:$B$387</definedName>
    <definedName name="_xlnm._FilterDatabase" localSheetId="2" hidden="1">ячмень!$B$1:$B$101</definedName>
    <definedName name="_xlnm.Print_Titles" localSheetId="0">зерноск!$3:$4</definedName>
    <definedName name="_xlnm.Print_Titles" localSheetId="11">картоф!$3:$4</definedName>
    <definedName name="_xlnm.Print_Titles" localSheetId="3">кукуруза!$3:$4</definedName>
    <definedName name="_xlnm.Print_Titles" localSheetId="12">овощи!$3:$4</definedName>
    <definedName name="_xlnm.Print_Titles" localSheetId="8">подсолн!$3:$4</definedName>
    <definedName name="_xlnm.Print_Titles" localSheetId="1">пшен.!$3:$4</definedName>
    <definedName name="_xlnm.Print_Titles" localSheetId="9">рапс!$3:$4</definedName>
    <definedName name="_xlnm.Print_Titles" localSheetId="10">соя!$3:$4</definedName>
    <definedName name="_xlnm.Print_Titles" localSheetId="2">ячмень!$3:$4</definedName>
    <definedName name="_xlnm.Print_Area" localSheetId="5">гречиха!$B$1:$O$101</definedName>
    <definedName name="_xlnm.Print_Area" localSheetId="0">зерноск!$B$1:$O$101</definedName>
    <definedName name="_xlnm.Print_Area" localSheetId="11">картоф!$B$1:$O$101</definedName>
    <definedName name="_xlnm.Print_Area" localSheetId="3">кукуруза!$B$1:$O$101</definedName>
    <definedName name="_xlnm.Print_Area" localSheetId="7">лен!$B$1:$G$99</definedName>
    <definedName name="_xlnm.Print_Area" localSheetId="12">овощи!$B$1:$O$101</definedName>
    <definedName name="_xlnm.Print_Area" localSheetId="8">подсолн!$B$1:$O$101</definedName>
    <definedName name="_xlnm.Print_Area" localSheetId="1">пшен.!$B$1:$O$101</definedName>
    <definedName name="_xlnm.Print_Area" localSheetId="9">рапс!$B$1:$O$101</definedName>
    <definedName name="_xlnm.Print_Area" localSheetId="4">рис!$B$1:$O$101</definedName>
    <definedName name="_xlnm.Print_Area" localSheetId="6">'сах св'!$B$1:$O$98</definedName>
    <definedName name="_xlnm.Print_Area" localSheetId="13">'сев озимых'!$A$1:$G$101</definedName>
    <definedName name="_xlnm.Print_Area" localSheetId="10">соя!$B$1:$O$101</definedName>
    <definedName name="_xlnm.Print_Area" localSheetId="2">ячмень!$B$1:$O$101</definedName>
  </definedNames>
  <calcPr calcId="152511"/>
</workbook>
</file>

<file path=xl/calcChain.xml><?xml version="1.0" encoding="utf-8"?>
<calcChain xmlns="http://schemas.openxmlformats.org/spreadsheetml/2006/main">
  <c r="J7" i="39" l="1"/>
  <c r="J101" i="39"/>
  <c r="J100" i="39"/>
  <c r="J99" i="39"/>
  <c r="J98" i="39"/>
  <c r="J97" i="39"/>
  <c r="J96" i="39"/>
  <c r="J95" i="39"/>
  <c r="J94" i="39"/>
  <c r="J93" i="39"/>
  <c r="J92" i="39"/>
  <c r="J91" i="39"/>
  <c r="J90" i="39"/>
  <c r="J88" i="39"/>
  <c r="J87" i="39"/>
  <c r="J86" i="39"/>
  <c r="J85" i="39"/>
  <c r="J84" i="39"/>
  <c r="J83" i="39"/>
  <c r="J82" i="39"/>
  <c r="J81" i="39"/>
  <c r="J80" i="39"/>
  <c r="J79" i="39"/>
  <c r="J78" i="39"/>
  <c r="J77" i="39"/>
  <c r="J76" i="39"/>
  <c r="J74" i="39"/>
  <c r="J73" i="39"/>
  <c r="J72" i="39"/>
  <c r="J71" i="39"/>
  <c r="J70" i="39"/>
  <c r="J69" i="39"/>
  <c r="J67" i="39"/>
  <c r="J66" i="39"/>
  <c r="J65" i="39"/>
  <c r="J64" i="39"/>
  <c r="J63" i="39"/>
  <c r="J62" i="39"/>
  <c r="J61" i="39"/>
  <c r="J60" i="39"/>
  <c r="J59" i="39"/>
  <c r="J58" i="39"/>
  <c r="J57" i="39"/>
  <c r="J56" i="39"/>
  <c r="J55" i="39"/>
  <c r="J54" i="39"/>
  <c r="J52" i="39"/>
  <c r="J51" i="39"/>
  <c r="J50" i="39"/>
  <c r="J49" i="39"/>
  <c r="J48" i="39"/>
  <c r="J47" i="39"/>
  <c r="J46" i="39"/>
  <c r="J44" i="39"/>
  <c r="J43" i="39"/>
  <c r="J42" i="39"/>
  <c r="J41" i="39"/>
  <c r="J40" i="39"/>
  <c r="J39" i="39"/>
  <c r="J38" i="39"/>
  <c r="J37" i="39"/>
  <c r="J35" i="39"/>
  <c r="J34" i="39"/>
  <c r="J33" i="39"/>
  <c r="J32" i="39"/>
  <c r="J31" i="39"/>
  <c r="J30" i="39"/>
  <c r="J29" i="39"/>
  <c r="J28" i="39"/>
  <c r="J27" i="39"/>
  <c r="J26" i="39"/>
  <c r="J24" i="39"/>
  <c r="J23" i="39"/>
  <c r="J22" i="39"/>
  <c r="J21" i="39"/>
  <c r="J20" i="39"/>
  <c r="J19" i="39"/>
  <c r="J18" i="39"/>
  <c r="J17" i="39"/>
  <c r="J16" i="39"/>
  <c r="J15" i="39"/>
  <c r="J14" i="39"/>
  <c r="J13" i="39"/>
  <c r="J12" i="39"/>
  <c r="J11" i="39"/>
  <c r="J10" i="39"/>
  <c r="J9" i="39"/>
  <c r="J8" i="39"/>
  <c r="J7" i="40"/>
  <c r="J101" i="40"/>
  <c r="J100" i="40"/>
  <c r="J99" i="40"/>
  <c r="J98" i="40"/>
  <c r="J97" i="40"/>
  <c r="J96" i="40"/>
  <c r="J95" i="40"/>
  <c r="J94" i="40"/>
  <c r="J93" i="40"/>
  <c r="J92" i="40"/>
  <c r="J91" i="40"/>
  <c r="J90" i="40"/>
  <c r="J88" i="40"/>
  <c r="J87" i="40"/>
  <c r="J86" i="40"/>
  <c r="J85" i="40"/>
  <c r="J84" i="40"/>
  <c r="J83" i="40"/>
  <c r="J82" i="40"/>
  <c r="J81" i="40"/>
  <c r="J80" i="40"/>
  <c r="J79" i="40"/>
  <c r="J78" i="40"/>
  <c r="J77" i="40"/>
  <c r="J76" i="40"/>
  <c r="J74" i="40"/>
  <c r="J73" i="40"/>
  <c r="J72" i="40"/>
  <c r="J71" i="40"/>
  <c r="J70" i="40"/>
  <c r="J69" i="40"/>
  <c r="J67" i="40"/>
  <c r="J66" i="40"/>
  <c r="J65" i="40"/>
  <c r="J64" i="40"/>
  <c r="J63" i="40"/>
  <c r="J62" i="40"/>
  <c r="J61" i="40"/>
  <c r="J60" i="40"/>
  <c r="J59" i="40"/>
  <c r="J58" i="40"/>
  <c r="J57" i="40"/>
  <c r="J56" i="40"/>
  <c r="J55" i="40"/>
  <c r="J54" i="40"/>
  <c r="J52" i="40"/>
  <c r="J51" i="40"/>
  <c r="J50" i="40"/>
  <c r="J49" i="40"/>
  <c r="J48" i="40"/>
  <c r="J47" i="40"/>
  <c r="J46" i="40"/>
  <c r="J44" i="40"/>
  <c r="J43" i="40"/>
  <c r="J42" i="40"/>
  <c r="J41" i="40"/>
  <c r="J40" i="40"/>
  <c r="J39" i="40"/>
  <c r="J38" i="40"/>
  <c r="J37" i="40"/>
  <c r="J35" i="40"/>
  <c r="J34" i="40"/>
  <c r="J33" i="40"/>
  <c r="J32" i="40"/>
  <c r="J31" i="40"/>
  <c r="J30" i="40"/>
  <c r="J29" i="40"/>
  <c r="J28" i="40"/>
  <c r="J27" i="40"/>
  <c r="J26" i="40"/>
  <c r="J24" i="40"/>
  <c r="J23" i="40"/>
  <c r="J22" i="40"/>
  <c r="J21" i="40"/>
  <c r="J20" i="40"/>
  <c r="J19" i="40"/>
  <c r="J18" i="40"/>
  <c r="J17" i="40"/>
  <c r="J16" i="40"/>
  <c r="J15" i="40"/>
  <c r="J14" i="40"/>
  <c r="J13" i="40"/>
  <c r="J12" i="40"/>
  <c r="J11" i="40"/>
  <c r="J10" i="40"/>
  <c r="J9" i="40"/>
  <c r="J8" i="40"/>
  <c r="J7" i="46"/>
  <c r="J101" i="46"/>
  <c r="J100" i="46"/>
  <c r="J99" i="46"/>
  <c r="J98" i="46"/>
  <c r="J97" i="46"/>
  <c r="J96" i="46"/>
  <c r="J95" i="46"/>
  <c r="J94" i="46"/>
  <c r="J93" i="46"/>
  <c r="J92" i="46"/>
  <c r="J91" i="46"/>
  <c r="J90" i="46"/>
  <c r="J88" i="46"/>
  <c r="J87" i="46"/>
  <c r="J86" i="46"/>
  <c r="J85" i="46"/>
  <c r="J84" i="46"/>
  <c r="J83" i="46"/>
  <c r="J82" i="46"/>
  <c r="J81" i="46"/>
  <c r="J80" i="46"/>
  <c r="J79" i="46"/>
  <c r="J78" i="46"/>
  <c r="J77" i="46"/>
  <c r="J76" i="46"/>
  <c r="J74" i="46"/>
  <c r="J73" i="46"/>
  <c r="J72" i="46"/>
  <c r="J71" i="46"/>
  <c r="J70" i="46"/>
  <c r="J69" i="46"/>
  <c r="J67" i="46"/>
  <c r="J66" i="46"/>
  <c r="J65" i="46"/>
  <c r="J64" i="46"/>
  <c r="J63" i="46"/>
  <c r="J62" i="46"/>
  <c r="J61" i="46"/>
  <c r="J60" i="46"/>
  <c r="J59" i="46"/>
  <c r="J58" i="46"/>
  <c r="J57" i="46"/>
  <c r="J56" i="46"/>
  <c r="J55" i="46"/>
  <c r="J54" i="46"/>
  <c r="J52" i="46"/>
  <c r="J51" i="46"/>
  <c r="J50" i="46"/>
  <c r="J49" i="46"/>
  <c r="J48" i="46"/>
  <c r="J47" i="46"/>
  <c r="J46" i="46"/>
  <c r="J44" i="46"/>
  <c r="J43" i="46"/>
  <c r="J42" i="46"/>
  <c r="J41" i="46"/>
  <c r="J40" i="46"/>
  <c r="J39" i="46"/>
  <c r="J38" i="46"/>
  <c r="J37" i="46"/>
  <c r="J35" i="46"/>
  <c r="J34" i="46"/>
  <c r="J33" i="46"/>
  <c r="J32" i="46"/>
  <c r="J31" i="46"/>
  <c r="J30" i="46"/>
  <c r="J29" i="46"/>
  <c r="J28" i="46"/>
  <c r="J27" i="46"/>
  <c r="J26" i="46"/>
  <c r="J24" i="46"/>
  <c r="J23" i="46"/>
  <c r="J22" i="46"/>
  <c r="J21" i="46"/>
  <c r="J20" i="46"/>
  <c r="J19" i="46"/>
  <c r="J18" i="46"/>
  <c r="J17" i="46"/>
  <c r="J16" i="46"/>
  <c r="J15" i="46"/>
  <c r="J14" i="46"/>
  <c r="J13" i="46"/>
  <c r="J12" i="46"/>
  <c r="J11" i="46"/>
  <c r="J10" i="46"/>
  <c r="J9" i="46"/>
  <c r="J8" i="46"/>
  <c r="J7" i="41"/>
  <c r="J101" i="41"/>
  <c r="J100" i="41"/>
  <c r="J99" i="41"/>
  <c r="J98" i="41"/>
  <c r="J97" i="41"/>
  <c r="J96" i="41"/>
  <c r="J95" i="41"/>
  <c r="J94" i="41"/>
  <c r="J93" i="41"/>
  <c r="J92" i="41"/>
  <c r="J91" i="41"/>
  <c r="J90" i="41"/>
  <c r="J88" i="41"/>
  <c r="J87" i="41"/>
  <c r="J86" i="41"/>
  <c r="J85" i="41"/>
  <c r="J84" i="41"/>
  <c r="J83" i="41"/>
  <c r="J82" i="41"/>
  <c r="J81" i="41"/>
  <c r="J80" i="41"/>
  <c r="J79" i="41"/>
  <c r="J78" i="41"/>
  <c r="J77" i="41"/>
  <c r="J76" i="41"/>
  <c r="J74" i="41"/>
  <c r="J73" i="41"/>
  <c r="J72" i="41"/>
  <c r="J71" i="41"/>
  <c r="J70" i="41"/>
  <c r="J69" i="41"/>
  <c r="J67" i="41"/>
  <c r="J66" i="41"/>
  <c r="J65" i="41"/>
  <c r="J64" i="41"/>
  <c r="J63" i="41"/>
  <c r="J62" i="41"/>
  <c r="J61" i="41"/>
  <c r="J60" i="41"/>
  <c r="J59" i="41"/>
  <c r="J58" i="41"/>
  <c r="J57" i="41"/>
  <c r="J56" i="41"/>
  <c r="J55" i="41"/>
  <c r="J54" i="41"/>
  <c r="J52" i="41"/>
  <c r="J51" i="41"/>
  <c r="J50" i="41"/>
  <c r="J49" i="41"/>
  <c r="J48" i="41"/>
  <c r="J47" i="41"/>
  <c r="J46" i="41"/>
  <c r="J44" i="41"/>
  <c r="J43" i="41"/>
  <c r="J42" i="41"/>
  <c r="J41" i="41"/>
  <c r="J40" i="41"/>
  <c r="J39" i="41"/>
  <c r="J38" i="41"/>
  <c r="J37" i="41"/>
  <c r="J35" i="41"/>
  <c r="J34" i="41"/>
  <c r="J33" i="41"/>
  <c r="J32" i="41"/>
  <c r="J31" i="41"/>
  <c r="J30" i="41"/>
  <c r="J29" i="41"/>
  <c r="J28" i="41"/>
  <c r="J27" i="41"/>
  <c r="J26" i="41"/>
  <c r="J24" i="41"/>
  <c r="J23" i="41"/>
  <c r="J22" i="41"/>
  <c r="J21" i="41"/>
  <c r="J20" i="41"/>
  <c r="J19" i="41"/>
  <c r="J18" i="41"/>
  <c r="J17" i="41"/>
  <c r="J16" i="41"/>
  <c r="J15" i="41"/>
  <c r="J14" i="41"/>
  <c r="J13" i="41"/>
  <c r="J12" i="41"/>
  <c r="J11" i="41"/>
  <c r="J10" i="41"/>
  <c r="J9" i="41"/>
  <c r="J8" i="41"/>
  <c r="J7" i="47"/>
  <c r="J101" i="47"/>
  <c r="J100" i="47"/>
  <c r="J99" i="47"/>
  <c r="J98" i="47"/>
  <c r="J97" i="47"/>
  <c r="J96" i="47"/>
  <c r="J95" i="47"/>
  <c r="J94" i="47"/>
  <c r="J93" i="47"/>
  <c r="J92" i="47"/>
  <c r="J91" i="47"/>
  <c r="J90" i="47"/>
  <c r="J88" i="47"/>
  <c r="J87" i="47"/>
  <c r="J86" i="47"/>
  <c r="J85" i="47"/>
  <c r="J84" i="47"/>
  <c r="J83" i="47"/>
  <c r="J82" i="47"/>
  <c r="J81" i="47"/>
  <c r="J80" i="47"/>
  <c r="J79" i="47"/>
  <c r="J78" i="47"/>
  <c r="J77" i="47"/>
  <c r="J76" i="47"/>
  <c r="J74" i="47"/>
  <c r="J73" i="47"/>
  <c r="J72" i="47"/>
  <c r="J71" i="47"/>
  <c r="J70" i="47"/>
  <c r="J69" i="47"/>
  <c r="J67" i="47"/>
  <c r="J66" i="47"/>
  <c r="J65" i="47"/>
  <c r="J64" i="47"/>
  <c r="J63" i="47"/>
  <c r="J62" i="47"/>
  <c r="J61" i="47"/>
  <c r="J60" i="47"/>
  <c r="J59" i="47"/>
  <c r="J58" i="47"/>
  <c r="J57" i="47"/>
  <c r="J56" i="47"/>
  <c r="J55" i="47"/>
  <c r="J54" i="47"/>
  <c r="J52" i="47"/>
  <c r="J51" i="47"/>
  <c r="J50" i="47"/>
  <c r="J49" i="47"/>
  <c r="J48" i="47"/>
  <c r="J47" i="47"/>
  <c r="J46" i="47"/>
  <c r="J44" i="47"/>
  <c r="J43" i="47"/>
  <c r="J42" i="47"/>
  <c r="J41" i="47"/>
  <c r="J40" i="47"/>
  <c r="J39" i="47"/>
  <c r="J38" i="47"/>
  <c r="J37" i="47"/>
  <c r="J35" i="47"/>
  <c r="J34" i="47"/>
  <c r="J33" i="47"/>
  <c r="J32" i="47"/>
  <c r="J31" i="47"/>
  <c r="J30" i="47"/>
  <c r="J29" i="47"/>
  <c r="J28" i="47"/>
  <c r="J27" i="47"/>
  <c r="J26" i="47"/>
  <c r="J24" i="47"/>
  <c r="J23" i="47"/>
  <c r="J22" i="47"/>
  <c r="J21" i="47"/>
  <c r="J20" i="47"/>
  <c r="J19" i="47"/>
  <c r="J18" i="47"/>
  <c r="J17" i="47"/>
  <c r="J16" i="47"/>
  <c r="J15" i="47"/>
  <c r="J14" i="47"/>
  <c r="J13" i="47"/>
  <c r="J12" i="47"/>
  <c r="J11" i="47"/>
  <c r="J10" i="47"/>
  <c r="J9" i="47"/>
  <c r="J8" i="47"/>
  <c r="J7" i="45"/>
  <c r="E7" i="45"/>
  <c r="J101" i="45"/>
  <c r="J100" i="45"/>
  <c r="J99" i="45"/>
  <c r="J98" i="45"/>
  <c r="J97" i="45"/>
  <c r="J96" i="45"/>
  <c r="J95" i="45"/>
  <c r="J94" i="45"/>
  <c r="J93" i="45"/>
  <c r="J92" i="45"/>
  <c r="J91" i="45"/>
  <c r="J90" i="45"/>
  <c r="J88" i="45"/>
  <c r="J87" i="45"/>
  <c r="J86" i="45"/>
  <c r="J85" i="45"/>
  <c r="J84" i="45"/>
  <c r="J83" i="45"/>
  <c r="J82" i="45"/>
  <c r="J81" i="45"/>
  <c r="J80" i="45"/>
  <c r="J79" i="45"/>
  <c r="J78" i="45"/>
  <c r="J77" i="45"/>
  <c r="J76" i="45"/>
  <c r="J74" i="45"/>
  <c r="J73" i="45"/>
  <c r="J72" i="45"/>
  <c r="J71" i="45"/>
  <c r="J70" i="45"/>
  <c r="J69" i="45"/>
  <c r="J67" i="45"/>
  <c r="J66" i="45"/>
  <c r="J65" i="45"/>
  <c r="J64" i="45"/>
  <c r="J63" i="45"/>
  <c r="J62" i="45"/>
  <c r="J61" i="45"/>
  <c r="J60" i="45"/>
  <c r="J59" i="45"/>
  <c r="J58" i="45"/>
  <c r="J57" i="45"/>
  <c r="J56" i="45"/>
  <c r="J55" i="45"/>
  <c r="J54" i="45"/>
  <c r="J52" i="45"/>
  <c r="J51" i="45"/>
  <c r="J50" i="45"/>
  <c r="J49" i="45"/>
  <c r="J48" i="45"/>
  <c r="J47" i="45"/>
  <c r="J46" i="45"/>
  <c r="J44" i="45"/>
  <c r="J43" i="45"/>
  <c r="J42" i="45"/>
  <c r="J41" i="45"/>
  <c r="J40" i="45"/>
  <c r="J39" i="45"/>
  <c r="J38" i="45"/>
  <c r="J37" i="45"/>
  <c r="J35" i="45"/>
  <c r="J34" i="45"/>
  <c r="J33" i="45"/>
  <c r="J32" i="45"/>
  <c r="J31" i="45"/>
  <c r="J30" i="45"/>
  <c r="J29" i="45"/>
  <c r="J28" i="45"/>
  <c r="J27" i="45"/>
  <c r="J26" i="45"/>
  <c r="J24" i="45"/>
  <c r="J23" i="45"/>
  <c r="J22" i="45"/>
  <c r="J21" i="45"/>
  <c r="J20" i="45"/>
  <c r="J19" i="45"/>
  <c r="J18" i="45"/>
  <c r="J17" i="45"/>
  <c r="J16" i="45"/>
  <c r="J15" i="45"/>
  <c r="J14" i="45"/>
  <c r="J13" i="45"/>
  <c r="J12" i="45"/>
  <c r="J11" i="45"/>
  <c r="J10" i="45"/>
  <c r="J9" i="45"/>
  <c r="J8" i="45"/>
  <c r="E101" i="45"/>
  <c r="E100" i="45"/>
  <c r="E99" i="45"/>
  <c r="E98" i="45"/>
  <c r="E97" i="45"/>
  <c r="E96" i="45"/>
  <c r="E95" i="45"/>
  <c r="E94" i="45"/>
  <c r="E93" i="45"/>
  <c r="E92" i="45"/>
  <c r="E91" i="45"/>
  <c r="E90" i="45"/>
  <c r="E88" i="45"/>
  <c r="E87" i="45"/>
  <c r="E86" i="45"/>
  <c r="E85" i="45"/>
  <c r="E84" i="45"/>
  <c r="E83" i="45"/>
  <c r="E82" i="45"/>
  <c r="E81" i="45"/>
  <c r="E80" i="45"/>
  <c r="E79" i="45"/>
  <c r="E78" i="45"/>
  <c r="E77" i="45"/>
  <c r="E76" i="45"/>
  <c r="E74" i="45"/>
  <c r="E73" i="45"/>
  <c r="E72" i="45"/>
  <c r="E71" i="45"/>
  <c r="E70" i="45"/>
  <c r="E69" i="45"/>
  <c r="E67" i="45"/>
  <c r="E66" i="45"/>
  <c r="E65" i="45"/>
  <c r="E64" i="45"/>
  <c r="E63" i="45"/>
  <c r="E62" i="45"/>
  <c r="E61" i="45"/>
  <c r="E60" i="45"/>
  <c r="E59" i="45"/>
  <c r="E58" i="45"/>
  <c r="E57" i="45"/>
  <c r="E56" i="45"/>
  <c r="E55" i="45"/>
  <c r="E54" i="45"/>
  <c r="E52" i="45"/>
  <c r="E51" i="45"/>
  <c r="E50" i="45"/>
  <c r="E49" i="45"/>
  <c r="E48" i="45"/>
  <c r="E47" i="45"/>
  <c r="E46" i="45"/>
  <c r="E44" i="45"/>
  <c r="E43" i="45"/>
  <c r="E42" i="45"/>
  <c r="E41" i="45"/>
  <c r="E40" i="45"/>
  <c r="E39" i="45"/>
  <c r="E38" i="45"/>
  <c r="E37" i="45"/>
  <c r="E35" i="45"/>
  <c r="E34" i="45"/>
  <c r="E33" i="45"/>
  <c r="E32" i="45"/>
  <c r="E31" i="45"/>
  <c r="E30" i="45"/>
  <c r="E29" i="45"/>
  <c r="E28" i="45"/>
  <c r="E27" i="45"/>
  <c r="E26" i="45"/>
  <c r="E24" i="45"/>
  <c r="E23" i="45"/>
  <c r="E22" i="45"/>
  <c r="E21" i="45"/>
  <c r="E20" i="45"/>
  <c r="E19" i="45"/>
  <c r="E18" i="45"/>
  <c r="E17" i="45"/>
  <c r="E16" i="45"/>
  <c r="E15" i="45"/>
  <c r="E14" i="45"/>
  <c r="E13" i="45"/>
  <c r="E12" i="45"/>
  <c r="E11" i="45"/>
  <c r="E10" i="45"/>
  <c r="E9" i="45"/>
  <c r="E8" i="45"/>
  <c r="J7" i="50"/>
  <c r="E7" i="50"/>
  <c r="J101" i="50"/>
  <c r="J100" i="50"/>
  <c r="J99" i="50"/>
  <c r="J98" i="50"/>
  <c r="J97" i="50"/>
  <c r="J96" i="50"/>
  <c r="J95" i="50"/>
  <c r="J94" i="50"/>
  <c r="J93" i="50"/>
  <c r="J92" i="50"/>
  <c r="J91" i="50"/>
  <c r="J90" i="50"/>
  <c r="J88" i="50"/>
  <c r="J87" i="50"/>
  <c r="J86" i="50"/>
  <c r="J85" i="50"/>
  <c r="J84" i="50"/>
  <c r="J83" i="50"/>
  <c r="J82" i="50"/>
  <c r="J81" i="50"/>
  <c r="J80" i="50"/>
  <c r="J79" i="50"/>
  <c r="J78" i="50"/>
  <c r="J77" i="50"/>
  <c r="J76" i="50"/>
  <c r="J74" i="50"/>
  <c r="J73" i="50"/>
  <c r="J72" i="50"/>
  <c r="J71" i="50"/>
  <c r="J70" i="50"/>
  <c r="J69" i="50"/>
  <c r="J67" i="50"/>
  <c r="J66" i="50"/>
  <c r="J65" i="50"/>
  <c r="J64" i="50"/>
  <c r="J63" i="50"/>
  <c r="J62" i="50"/>
  <c r="J61" i="50"/>
  <c r="J60" i="50"/>
  <c r="J59" i="50"/>
  <c r="J58" i="50"/>
  <c r="J57" i="50"/>
  <c r="J56" i="50"/>
  <c r="J55" i="50"/>
  <c r="J54" i="50"/>
  <c r="J52" i="50"/>
  <c r="J51" i="50"/>
  <c r="J50" i="50"/>
  <c r="J49" i="50"/>
  <c r="J48" i="50"/>
  <c r="J47" i="50"/>
  <c r="J46" i="50"/>
  <c r="J44" i="50"/>
  <c r="J43" i="50"/>
  <c r="J42" i="50"/>
  <c r="J41" i="50"/>
  <c r="J40" i="50"/>
  <c r="J39" i="50"/>
  <c r="J38" i="50"/>
  <c r="J37" i="50"/>
  <c r="J35" i="50"/>
  <c r="J34" i="50"/>
  <c r="J33" i="50"/>
  <c r="J32" i="50"/>
  <c r="J31" i="50"/>
  <c r="J30" i="50"/>
  <c r="J29" i="50"/>
  <c r="J28" i="50"/>
  <c r="J27" i="50"/>
  <c r="J26" i="50"/>
  <c r="J24" i="50"/>
  <c r="J23" i="50"/>
  <c r="J22" i="50"/>
  <c r="J21" i="50"/>
  <c r="J20" i="50"/>
  <c r="J19" i="50"/>
  <c r="J18" i="50"/>
  <c r="J17" i="50"/>
  <c r="J16" i="50"/>
  <c r="J15" i="50"/>
  <c r="J14" i="50"/>
  <c r="J13" i="50"/>
  <c r="J12" i="50"/>
  <c r="J11" i="50"/>
  <c r="J10" i="50"/>
  <c r="J9" i="50"/>
  <c r="J8" i="50"/>
  <c r="E101" i="50"/>
  <c r="E100" i="50"/>
  <c r="E99" i="50"/>
  <c r="E98" i="50"/>
  <c r="E97" i="50"/>
  <c r="E96" i="50"/>
  <c r="E95" i="50"/>
  <c r="E94" i="50"/>
  <c r="E93" i="50"/>
  <c r="E92" i="50"/>
  <c r="E91" i="50"/>
  <c r="E90" i="50"/>
  <c r="E88" i="50"/>
  <c r="E87" i="50"/>
  <c r="E86" i="50"/>
  <c r="E85" i="50"/>
  <c r="E84" i="50"/>
  <c r="E83" i="50"/>
  <c r="E82" i="50"/>
  <c r="E81" i="50"/>
  <c r="E80" i="50"/>
  <c r="E79" i="50"/>
  <c r="E78" i="50"/>
  <c r="E77" i="50"/>
  <c r="E76" i="50"/>
  <c r="E74" i="50"/>
  <c r="E73" i="50"/>
  <c r="E72" i="50"/>
  <c r="E71" i="50"/>
  <c r="E70" i="50"/>
  <c r="E69" i="50"/>
  <c r="E67" i="50"/>
  <c r="E66" i="50"/>
  <c r="E65" i="50"/>
  <c r="E64" i="50"/>
  <c r="E63" i="50"/>
  <c r="E62" i="50"/>
  <c r="E61" i="50"/>
  <c r="E60" i="50"/>
  <c r="E59" i="50"/>
  <c r="E58" i="50"/>
  <c r="E57" i="50"/>
  <c r="E56" i="50"/>
  <c r="E55" i="50"/>
  <c r="E54" i="50"/>
  <c r="E52" i="50"/>
  <c r="E51" i="50"/>
  <c r="E50" i="50"/>
  <c r="E49" i="50"/>
  <c r="E48" i="50"/>
  <c r="E47" i="50"/>
  <c r="E46" i="50"/>
  <c r="E44" i="50"/>
  <c r="E43" i="50"/>
  <c r="E42" i="50"/>
  <c r="E41" i="50"/>
  <c r="E40" i="50"/>
  <c r="E39" i="50"/>
  <c r="E38" i="50"/>
  <c r="E37" i="50"/>
  <c r="E35" i="50"/>
  <c r="E34" i="50"/>
  <c r="E33" i="50"/>
  <c r="E32" i="50"/>
  <c r="E31" i="50"/>
  <c r="E30" i="50"/>
  <c r="E29" i="50"/>
  <c r="E28" i="50"/>
  <c r="E27" i="50"/>
  <c r="E26" i="50"/>
  <c r="E24" i="50"/>
  <c r="E23" i="50"/>
  <c r="E22" i="50"/>
  <c r="E21" i="50"/>
  <c r="E20" i="50"/>
  <c r="E19" i="50"/>
  <c r="E18" i="50"/>
  <c r="E17" i="50"/>
  <c r="E16" i="50"/>
  <c r="E15" i="50"/>
  <c r="E14" i="50"/>
  <c r="E13" i="50"/>
  <c r="E12" i="50"/>
  <c r="E11" i="50"/>
  <c r="E10" i="50"/>
  <c r="E9" i="50"/>
  <c r="E8" i="50"/>
  <c r="J7" i="49"/>
  <c r="E7" i="49"/>
  <c r="J101" i="49"/>
  <c r="J100" i="49"/>
  <c r="J99" i="49"/>
  <c r="J98" i="49"/>
  <c r="J97" i="49"/>
  <c r="J96" i="49"/>
  <c r="J95" i="49"/>
  <c r="J94" i="49"/>
  <c r="J93" i="49"/>
  <c r="J92" i="49"/>
  <c r="J91" i="49"/>
  <c r="J90" i="49"/>
  <c r="J88" i="49"/>
  <c r="J87" i="49"/>
  <c r="J86" i="49"/>
  <c r="J85" i="49"/>
  <c r="J84" i="49"/>
  <c r="J83" i="49"/>
  <c r="J82" i="49"/>
  <c r="J81" i="49"/>
  <c r="J80" i="49"/>
  <c r="J79" i="49"/>
  <c r="J78" i="49"/>
  <c r="J77" i="49"/>
  <c r="J76" i="49"/>
  <c r="J74" i="49"/>
  <c r="J73" i="49"/>
  <c r="J72" i="49"/>
  <c r="J71" i="49"/>
  <c r="J70" i="49"/>
  <c r="J69" i="49"/>
  <c r="J67" i="49"/>
  <c r="J66" i="49"/>
  <c r="J65" i="49"/>
  <c r="J64" i="49"/>
  <c r="J63" i="49"/>
  <c r="J62" i="49"/>
  <c r="J61" i="49"/>
  <c r="J60" i="49"/>
  <c r="J59" i="49"/>
  <c r="J58" i="49"/>
  <c r="J57" i="49"/>
  <c r="J56" i="49"/>
  <c r="J55" i="49"/>
  <c r="J54" i="49"/>
  <c r="J52" i="49"/>
  <c r="J51" i="49"/>
  <c r="J50" i="49"/>
  <c r="J49" i="49"/>
  <c r="J48" i="49"/>
  <c r="J47" i="49"/>
  <c r="J46" i="49"/>
  <c r="J44" i="49"/>
  <c r="J43" i="49"/>
  <c r="J42" i="49"/>
  <c r="J41" i="49"/>
  <c r="J40" i="49"/>
  <c r="J39" i="49"/>
  <c r="J38" i="49"/>
  <c r="J37" i="49"/>
  <c r="J35" i="49"/>
  <c r="J34" i="49"/>
  <c r="J33" i="49"/>
  <c r="J32" i="49"/>
  <c r="J31" i="49"/>
  <c r="J30" i="49"/>
  <c r="J29" i="49"/>
  <c r="J28" i="49"/>
  <c r="J27" i="49"/>
  <c r="J26" i="49"/>
  <c r="J24" i="49"/>
  <c r="J23" i="49"/>
  <c r="J22" i="49"/>
  <c r="J21" i="49"/>
  <c r="J20" i="49"/>
  <c r="J19" i="49"/>
  <c r="J18" i="49"/>
  <c r="J17" i="49"/>
  <c r="J16" i="49"/>
  <c r="J15" i="49"/>
  <c r="J14" i="49"/>
  <c r="J13" i="49"/>
  <c r="J12" i="49"/>
  <c r="J11" i="49"/>
  <c r="J10" i="49"/>
  <c r="J9" i="49"/>
  <c r="J8" i="49"/>
  <c r="E101" i="49"/>
  <c r="E100" i="49"/>
  <c r="E99" i="49"/>
  <c r="E98" i="49"/>
  <c r="E97" i="49"/>
  <c r="E96" i="49"/>
  <c r="E95" i="49"/>
  <c r="E94" i="49"/>
  <c r="E93" i="49"/>
  <c r="E92" i="49"/>
  <c r="E91" i="49"/>
  <c r="E90" i="49"/>
  <c r="E88" i="49"/>
  <c r="E87" i="49"/>
  <c r="E86" i="49"/>
  <c r="E85" i="49"/>
  <c r="E84" i="49"/>
  <c r="E83" i="49"/>
  <c r="E82" i="49"/>
  <c r="E81" i="49"/>
  <c r="E80" i="49"/>
  <c r="E79" i="49"/>
  <c r="E78" i="49"/>
  <c r="E77" i="49"/>
  <c r="E76" i="49"/>
  <c r="E74" i="49"/>
  <c r="E73" i="49"/>
  <c r="E72" i="49"/>
  <c r="E71" i="49"/>
  <c r="E70" i="49"/>
  <c r="E69" i="49"/>
  <c r="E67" i="49"/>
  <c r="E66" i="49"/>
  <c r="E65" i="49"/>
  <c r="E64" i="49"/>
  <c r="E63" i="49"/>
  <c r="E62" i="49"/>
  <c r="E61" i="49"/>
  <c r="E60" i="49"/>
  <c r="E59" i="49"/>
  <c r="E58" i="49"/>
  <c r="E57" i="49"/>
  <c r="E56" i="49"/>
  <c r="E55" i="49"/>
  <c r="E54" i="49"/>
  <c r="E52" i="49"/>
  <c r="E51" i="49"/>
  <c r="E50" i="49"/>
  <c r="E49" i="49"/>
  <c r="E48" i="49"/>
  <c r="E47" i="49"/>
  <c r="E46" i="49"/>
  <c r="E44" i="49"/>
  <c r="E43" i="49"/>
  <c r="E42" i="49"/>
  <c r="E41" i="49"/>
  <c r="E40" i="49"/>
  <c r="E39" i="49"/>
  <c r="E38" i="49"/>
  <c r="E37" i="49"/>
  <c r="E35" i="49"/>
  <c r="E34" i="49"/>
  <c r="E33" i="49"/>
  <c r="E32" i="49"/>
  <c r="E31" i="49"/>
  <c r="E30" i="49"/>
  <c r="E29" i="49"/>
  <c r="E28" i="49"/>
  <c r="E27" i="49"/>
  <c r="E26" i="49"/>
  <c r="E24" i="49"/>
  <c r="E23" i="49"/>
  <c r="E22" i="49"/>
  <c r="E21" i="49"/>
  <c r="E20" i="49"/>
  <c r="E19" i="49"/>
  <c r="E18" i="49"/>
  <c r="E17" i="49"/>
  <c r="E16" i="49"/>
  <c r="E15" i="49"/>
  <c r="E14" i="49"/>
  <c r="E13" i="49"/>
  <c r="E12" i="49"/>
  <c r="E11" i="49"/>
  <c r="E10" i="49"/>
  <c r="E9" i="49"/>
  <c r="E8" i="49"/>
  <c r="J7" i="48"/>
  <c r="J101" i="48"/>
  <c r="J100" i="48"/>
  <c r="J99" i="48"/>
  <c r="J98" i="48"/>
  <c r="J97" i="48"/>
  <c r="J96" i="48"/>
  <c r="J95" i="48"/>
  <c r="J94" i="48"/>
  <c r="J93" i="48"/>
  <c r="J92" i="48"/>
  <c r="J91" i="48"/>
  <c r="J90" i="48"/>
  <c r="J88" i="48"/>
  <c r="J87" i="48"/>
  <c r="J86" i="48"/>
  <c r="J85" i="48"/>
  <c r="J84" i="48"/>
  <c r="J83" i="48"/>
  <c r="J82" i="48"/>
  <c r="J81" i="48"/>
  <c r="J80" i="48"/>
  <c r="J79" i="48"/>
  <c r="J78" i="48"/>
  <c r="J77" i="48"/>
  <c r="J76" i="48"/>
  <c r="J74" i="48"/>
  <c r="J73" i="48"/>
  <c r="J72" i="48"/>
  <c r="J71" i="48"/>
  <c r="J70" i="48"/>
  <c r="J69" i="48"/>
  <c r="J67" i="48"/>
  <c r="J66" i="48"/>
  <c r="J65" i="48"/>
  <c r="J64" i="48"/>
  <c r="J63" i="48"/>
  <c r="J62" i="48"/>
  <c r="J61" i="48"/>
  <c r="J60" i="48"/>
  <c r="J59" i="48"/>
  <c r="J58" i="48"/>
  <c r="J57" i="48"/>
  <c r="J56" i="48"/>
  <c r="J55" i="48"/>
  <c r="J54" i="48"/>
  <c r="J52" i="48"/>
  <c r="J51" i="48"/>
  <c r="J50" i="48"/>
  <c r="J49" i="48"/>
  <c r="J48" i="48"/>
  <c r="J47" i="48"/>
  <c r="J46" i="48"/>
  <c r="J44" i="48"/>
  <c r="J43" i="48"/>
  <c r="J42" i="48"/>
  <c r="J41" i="48"/>
  <c r="J40" i="48"/>
  <c r="J39" i="48"/>
  <c r="J38" i="48"/>
  <c r="J37" i="48"/>
  <c r="J35" i="48"/>
  <c r="J34" i="48"/>
  <c r="J33" i="48"/>
  <c r="J32" i="48"/>
  <c r="J31" i="48"/>
  <c r="J30" i="48"/>
  <c r="J29" i="48"/>
  <c r="J28" i="48"/>
  <c r="J27" i="48"/>
  <c r="J26" i="48"/>
  <c r="J24" i="48"/>
  <c r="J23" i="48"/>
  <c r="J22" i="48"/>
  <c r="J21" i="48"/>
  <c r="J20" i="48"/>
  <c r="J19" i="48"/>
  <c r="J18" i="48"/>
  <c r="J17" i="48"/>
  <c r="J16" i="48"/>
  <c r="J15" i="48"/>
  <c r="J14" i="48"/>
  <c r="J13" i="48"/>
  <c r="J12" i="48"/>
  <c r="J11" i="48"/>
  <c r="J10" i="48"/>
  <c r="J9" i="48"/>
  <c r="J8" i="48"/>
  <c r="E7" i="48"/>
  <c r="E101" i="48"/>
  <c r="E100" i="48"/>
  <c r="E99" i="48"/>
  <c r="E98" i="48"/>
  <c r="E97" i="48"/>
  <c r="E96" i="48"/>
  <c r="E95" i="48"/>
  <c r="E94" i="48"/>
  <c r="E93" i="48"/>
  <c r="E92" i="48"/>
  <c r="E91" i="48"/>
  <c r="E90" i="48"/>
  <c r="E88" i="48"/>
  <c r="E87" i="48"/>
  <c r="E86" i="48"/>
  <c r="E85" i="48"/>
  <c r="E84" i="48"/>
  <c r="E83" i="48"/>
  <c r="E82" i="48"/>
  <c r="E81" i="48"/>
  <c r="E80" i="48"/>
  <c r="E79" i="48"/>
  <c r="E78" i="48"/>
  <c r="E77" i="48"/>
  <c r="E76" i="48"/>
  <c r="E74" i="48"/>
  <c r="E73" i="48"/>
  <c r="E72" i="48"/>
  <c r="E71" i="48"/>
  <c r="E70" i="48"/>
  <c r="E69" i="48"/>
  <c r="E67" i="48"/>
  <c r="E66" i="48"/>
  <c r="E65" i="48"/>
  <c r="E64" i="48"/>
  <c r="E63" i="48"/>
  <c r="E62" i="48"/>
  <c r="E61" i="48"/>
  <c r="E60" i="48"/>
  <c r="E59" i="48"/>
  <c r="E58" i="48"/>
  <c r="E57" i="48"/>
  <c r="E56" i="48"/>
  <c r="E55" i="48"/>
  <c r="E54" i="48"/>
  <c r="E52" i="48"/>
  <c r="E51" i="48"/>
  <c r="E50" i="48"/>
  <c r="E49" i="48"/>
  <c r="E48" i="48"/>
  <c r="E47" i="48"/>
  <c r="E46" i="48"/>
  <c r="E44" i="48"/>
  <c r="E43" i="48"/>
  <c r="E42" i="48"/>
  <c r="E41" i="48"/>
  <c r="E40" i="48"/>
  <c r="E39" i="48"/>
  <c r="E38" i="48"/>
  <c r="E37" i="48"/>
  <c r="E35" i="48"/>
  <c r="E34" i="48"/>
  <c r="E33" i="48"/>
  <c r="E32" i="48"/>
  <c r="E31" i="48"/>
  <c r="E30" i="48"/>
  <c r="E29" i="48"/>
  <c r="E28" i="48"/>
  <c r="E27" i="48"/>
  <c r="E26" i="48"/>
  <c r="E24" i="48"/>
  <c r="E23" i="48"/>
  <c r="E22" i="48"/>
  <c r="E21" i="48"/>
  <c r="E20" i="48"/>
  <c r="E19" i="48"/>
  <c r="E18" i="48"/>
  <c r="E17" i="48"/>
  <c r="E16" i="48"/>
  <c r="E15" i="48"/>
  <c r="E14" i="48"/>
  <c r="E13" i="48"/>
  <c r="E12" i="48"/>
  <c r="E11" i="48"/>
  <c r="E10" i="48"/>
  <c r="E9" i="48"/>
  <c r="E8" i="48"/>
  <c r="E7" i="38"/>
  <c r="J7" i="38"/>
  <c r="J101" i="38"/>
  <c r="J100" i="38"/>
  <c r="J99" i="38"/>
  <c r="J98" i="38"/>
  <c r="J97" i="38"/>
  <c r="J96" i="38"/>
  <c r="J95" i="38"/>
  <c r="J94" i="38"/>
  <c r="J93" i="38"/>
  <c r="J92" i="38"/>
  <c r="J91" i="38"/>
  <c r="J90" i="38"/>
  <c r="J88" i="38"/>
  <c r="J87" i="38"/>
  <c r="J86" i="38"/>
  <c r="J85" i="38"/>
  <c r="J84" i="38"/>
  <c r="J83" i="38"/>
  <c r="J82" i="38"/>
  <c r="J81" i="38"/>
  <c r="J80" i="38"/>
  <c r="J79" i="38"/>
  <c r="J78" i="38"/>
  <c r="J77" i="38"/>
  <c r="J76" i="38"/>
  <c r="J74" i="38"/>
  <c r="J73" i="38"/>
  <c r="J72" i="38"/>
  <c r="J71" i="38"/>
  <c r="J70" i="38"/>
  <c r="J69" i="38"/>
  <c r="J67" i="38"/>
  <c r="J66" i="38"/>
  <c r="J65" i="38"/>
  <c r="J64" i="38"/>
  <c r="J63" i="38"/>
  <c r="J62" i="38"/>
  <c r="J61" i="38"/>
  <c r="J60" i="38"/>
  <c r="J59" i="38"/>
  <c r="J58" i="38"/>
  <c r="J57" i="38"/>
  <c r="J56" i="38"/>
  <c r="J55" i="38"/>
  <c r="J54" i="38"/>
  <c r="J52" i="38"/>
  <c r="J51" i="38"/>
  <c r="J50" i="38"/>
  <c r="J49" i="38"/>
  <c r="J48" i="38"/>
  <c r="J47" i="38"/>
  <c r="J46" i="38"/>
  <c r="J44" i="38"/>
  <c r="J43" i="38"/>
  <c r="J42" i="38"/>
  <c r="J41" i="38"/>
  <c r="J40" i="38"/>
  <c r="J39" i="38"/>
  <c r="J38" i="38"/>
  <c r="J37" i="38"/>
  <c r="J35" i="38"/>
  <c r="J34" i="38"/>
  <c r="J33" i="38"/>
  <c r="J32" i="38"/>
  <c r="J31" i="38"/>
  <c r="J30" i="38"/>
  <c r="J29" i="38"/>
  <c r="J28" i="38"/>
  <c r="J27" i="38"/>
  <c r="J26" i="38"/>
  <c r="J24" i="38"/>
  <c r="J23" i="38"/>
  <c r="J22" i="38"/>
  <c r="J21" i="38"/>
  <c r="J20" i="38"/>
  <c r="J19" i="38"/>
  <c r="J18" i="38"/>
  <c r="J17" i="38"/>
  <c r="J16" i="38"/>
  <c r="J15" i="38"/>
  <c r="J14" i="38"/>
  <c r="J13" i="38"/>
  <c r="J12" i="38"/>
  <c r="J11" i="38"/>
  <c r="J10" i="38"/>
  <c r="J9" i="38"/>
  <c r="J8" i="38"/>
  <c r="E101" i="38"/>
  <c r="E100" i="38"/>
  <c r="E99" i="38"/>
  <c r="E98" i="38"/>
  <c r="E97" i="38"/>
  <c r="E96" i="38"/>
  <c r="E95" i="38"/>
  <c r="E94" i="38"/>
  <c r="E93" i="38"/>
  <c r="E92" i="38"/>
  <c r="E91" i="38"/>
  <c r="E90" i="38"/>
  <c r="E88" i="38"/>
  <c r="E87" i="38"/>
  <c r="E86" i="38"/>
  <c r="E85" i="38"/>
  <c r="E84" i="38"/>
  <c r="E83" i="38"/>
  <c r="E82" i="38"/>
  <c r="E81" i="38"/>
  <c r="E80" i="38"/>
  <c r="E79" i="38"/>
  <c r="E78" i="38"/>
  <c r="E77" i="38"/>
  <c r="E76" i="38"/>
  <c r="E74" i="38"/>
  <c r="E73" i="38"/>
  <c r="E72" i="38"/>
  <c r="E71" i="38"/>
  <c r="E70" i="38"/>
  <c r="E69" i="38"/>
  <c r="E67" i="38"/>
  <c r="E66" i="38"/>
  <c r="E65" i="38"/>
  <c r="E64" i="38"/>
  <c r="E63" i="38"/>
  <c r="E62" i="38"/>
  <c r="E61" i="38"/>
  <c r="E60" i="38"/>
  <c r="E59" i="38"/>
  <c r="E58" i="38"/>
  <c r="E57" i="38"/>
  <c r="E56" i="38"/>
  <c r="E55" i="38"/>
  <c r="E54" i="38"/>
  <c r="E52" i="38"/>
  <c r="E51" i="38"/>
  <c r="E50" i="38"/>
  <c r="E49" i="38"/>
  <c r="E48" i="38"/>
  <c r="E47" i="38"/>
  <c r="E46" i="38"/>
  <c r="E44" i="38"/>
  <c r="E43" i="38"/>
  <c r="E42" i="38"/>
  <c r="E41" i="38"/>
  <c r="E40" i="38"/>
  <c r="E39" i="38"/>
  <c r="E38" i="38"/>
  <c r="E37" i="38"/>
  <c r="E35" i="38"/>
  <c r="E34" i="38"/>
  <c r="E33" i="38"/>
  <c r="E32" i="38"/>
  <c r="E31" i="38"/>
  <c r="E30" i="38"/>
  <c r="E29" i="38"/>
  <c r="E28" i="38"/>
  <c r="E27" i="38"/>
  <c r="E26" i="38"/>
  <c r="E24" i="38"/>
  <c r="E23" i="38"/>
  <c r="E22" i="38"/>
  <c r="E21" i="38"/>
  <c r="E20" i="38"/>
  <c r="E19" i="38"/>
  <c r="E18" i="38"/>
  <c r="E17" i="38"/>
  <c r="E16" i="38"/>
  <c r="E15" i="38"/>
  <c r="E14" i="38"/>
  <c r="E13" i="38"/>
  <c r="E12" i="38"/>
  <c r="E11" i="38"/>
  <c r="E10" i="38"/>
  <c r="E9" i="38"/>
  <c r="E8" i="38"/>
  <c r="J7" i="37"/>
  <c r="E7" i="37"/>
  <c r="J7" i="36"/>
  <c r="E7" i="36"/>
  <c r="E8" i="36"/>
  <c r="E9" i="36"/>
  <c r="E10" i="36"/>
  <c r="J101" i="37"/>
  <c r="J100" i="37"/>
  <c r="J99" i="37"/>
  <c r="J98" i="37"/>
  <c r="J97" i="37"/>
  <c r="J96" i="37"/>
  <c r="J95" i="37"/>
  <c r="J94" i="37"/>
  <c r="J93" i="37"/>
  <c r="J92" i="37"/>
  <c r="J91" i="37"/>
  <c r="J90" i="37"/>
  <c r="J88" i="37"/>
  <c r="J87" i="37"/>
  <c r="J86" i="37"/>
  <c r="J85" i="37"/>
  <c r="J84" i="37"/>
  <c r="J83" i="37"/>
  <c r="J82" i="37"/>
  <c r="J81" i="37"/>
  <c r="J80" i="37"/>
  <c r="J79" i="37"/>
  <c r="J78" i="37"/>
  <c r="J77" i="37"/>
  <c r="J76" i="37"/>
  <c r="J74" i="37"/>
  <c r="J73" i="37"/>
  <c r="J72" i="37"/>
  <c r="J71" i="37"/>
  <c r="J70" i="37"/>
  <c r="J69" i="37"/>
  <c r="J67" i="37"/>
  <c r="J66" i="37"/>
  <c r="J65" i="37"/>
  <c r="J64" i="37"/>
  <c r="J63" i="37"/>
  <c r="J62" i="37"/>
  <c r="J61" i="37"/>
  <c r="J60" i="37"/>
  <c r="J59" i="37"/>
  <c r="J58" i="37"/>
  <c r="J57" i="37"/>
  <c r="J56" i="37"/>
  <c r="J55" i="37"/>
  <c r="J52" i="37"/>
  <c r="J51" i="37"/>
  <c r="J50" i="37"/>
  <c r="J49" i="37"/>
  <c r="J48" i="37"/>
  <c r="J47" i="37"/>
  <c r="J46" i="37"/>
  <c r="J44" i="37"/>
  <c r="J43" i="37"/>
  <c r="J42" i="37"/>
  <c r="J41" i="37"/>
  <c r="J40" i="37"/>
  <c r="J39" i="37"/>
  <c r="J38" i="37"/>
  <c r="J37" i="37"/>
  <c r="J35" i="37"/>
  <c r="J34" i="37"/>
  <c r="J33" i="37"/>
  <c r="J32" i="37"/>
  <c r="J31" i="37"/>
  <c r="J30" i="37"/>
  <c r="J29" i="37"/>
  <c r="J28" i="37"/>
  <c r="J27" i="37"/>
  <c r="J26" i="37"/>
  <c r="J24" i="37"/>
  <c r="J23" i="37"/>
  <c r="J22" i="37"/>
  <c r="J21" i="37"/>
  <c r="J20" i="37"/>
  <c r="J19" i="37"/>
  <c r="J18" i="37"/>
  <c r="J17" i="37"/>
  <c r="J16" i="37"/>
  <c r="J15" i="37"/>
  <c r="J14" i="37"/>
  <c r="J13" i="37"/>
  <c r="J12" i="37"/>
  <c r="J11" i="37"/>
  <c r="J10" i="37"/>
  <c r="J9" i="37"/>
  <c r="J8" i="37"/>
  <c r="E101" i="37"/>
  <c r="E100" i="37"/>
  <c r="E99" i="37"/>
  <c r="E98" i="37"/>
  <c r="E97" i="37"/>
  <c r="E96" i="37"/>
  <c r="E95" i="37"/>
  <c r="E94" i="37"/>
  <c r="E93" i="37"/>
  <c r="E92" i="37"/>
  <c r="E91" i="37"/>
  <c r="E90" i="37"/>
  <c r="E88" i="37"/>
  <c r="E87" i="37"/>
  <c r="E86" i="37"/>
  <c r="E85" i="37"/>
  <c r="E84" i="37"/>
  <c r="E83" i="37"/>
  <c r="E82" i="37"/>
  <c r="E81" i="37"/>
  <c r="E80" i="37"/>
  <c r="E79" i="37"/>
  <c r="E78" i="37"/>
  <c r="E77" i="37"/>
  <c r="E76" i="37"/>
  <c r="E74" i="37"/>
  <c r="E73" i="37"/>
  <c r="E72" i="37"/>
  <c r="E71" i="37"/>
  <c r="E70" i="37"/>
  <c r="E69" i="37"/>
  <c r="E67" i="37"/>
  <c r="E66" i="37"/>
  <c r="E65" i="37"/>
  <c r="E64" i="37"/>
  <c r="E63" i="37"/>
  <c r="E62" i="37"/>
  <c r="E61" i="37"/>
  <c r="E60" i="37"/>
  <c r="E59" i="37"/>
  <c r="E58" i="37"/>
  <c r="E57" i="37"/>
  <c r="E56" i="37"/>
  <c r="E55" i="37"/>
  <c r="E54" i="37"/>
  <c r="E52" i="37"/>
  <c r="E51" i="37"/>
  <c r="E50" i="37"/>
  <c r="E49" i="37"/>
  <c r="E48" i="37"/>
  <c r="E47" i="37"/>
  <c r="E46" i="37"/>
  <c r="E44" i="37"/>
  <c r="E43" i="37"/>
  <c r="E42" i="37"/>
  <c r="E41" i="37"/>
  <c r="E40" i="37"/>
  <c r="E39" i="37"/>
  <c r="E38" i="37"/>
  <c r="E37" i="37"/>
  <c r="E35" i="37"/>
  <c r="E34" i="37"/>
  <c r="E33" i="37"/>
  <c r="E32" i="37"/>
  <c r="E31" i="37"/>
  <c r="E30" i="37"/>
  <c r="E29" i="37"/>
  <c r="E28" i="37"/>
  <c r="E27" i="37"/>
  <c r="E26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11" i="37"/>
  <c r="E10" i="37"/>
  <c r="E9" i="37"/>
  <c r="E8" i="37"/>
  <c r="J91" i="36"/>
  <c r="J92" i="36"/>
  <c r="J93" i="36"/>
  <c r="J94" i="36"/>
  <c r="J95" i="36"/>
  <c r="J96" i="36"/>
  <c r="J97" i="36"/>
  <c r="J98" i="36"/>
  <c r="J99" i="36"/>
  <c r="J100" i="36"/>
  <c r="J101" i="36"/>
  <c r="J90" i="36"/>
  <c r="J77" i="36"/>
  <c r="J78" i="36"/>
  <c r="J79" i="36"/>
  <c r="J80" i="36"/>
  <c r="J81" i="36"/>
  <c r="J82" i="36"/>
  <c r="J83" i="36"/>
  <c r="J84" i="36"/>
  <c r="J85" i="36"/>
  <c r="J86" i="36"/>
  <c r="J87" i="36"/>
  <c r="J88" i="36"/>
  <c r="J76" i="36"/>
  <c r="J70" i="36"/>
  <c r="J71" i="36"/>
  <c r="J72" i="36"/>
  <c r="J73" i="36"/>
  <c r="J74" i="36"/>
  <c r="J55" i="36"/>
  <c r="J56" i="36"/>
  <c r="J57" i="36"/>
  <c r="J58" i="36"/>
  <c r="J59" i="36"/>
  <c r="J60" i="36"/>
  <c r="J61" i="36"/>
  <c r="J62" i="36"/>
  <c r="J63" i="36"/>
  <c r="J64" i="36"/>
  <c r="J65" i="36"/>
  <c r="J66" i="36"/>
  <c r="J67" i="36"/>
  <c r="J47" i="36"/>
  <c r="J48" i="36"/>
  <c r="J49" i="36"/>
  <c r="J50" i="36"/>
  <c r="J51" i="36"/>
  <c r="J52" i="36"/>
  <c r="J46" i="36"/>
  <c r="J38" i="36"/>
  <c r="J39" i="36"/>
  <c r="J40" i="36"/>
  <c r="J41" i="36"/>
  <c r="J42" i="36"/>
  <c r="J43" i="36"/>
  <c r="J44" i="36"/>
  <c r="J37" i="36"/>
  <c r="J27" i="36"/>
  <c r="J28" i="36"/>
  <c r="J29" i="36"/>
  <c r="J30" i="36"/>
  <c r="J31" i="36"/>
  <c r="J32" i="36"/>
  <c r="J33" i="36"/>
  <c r="J34" i="36"/>
  <c r="J35" i="36"/>
  <c r="J26" i="36"/>
  <c r="J8" i="36"/>
  <c r="J9" i="36"/>
  <c r="J10" i="36"/>
  <c r="J11" i="36"/>
  <c r="J12" i="36"/>
  <c r="J13" i="36"/>
  <c r="J14" i="36"/>
  <c r="J15" i="36"/>
  <c r="J16" i="36"/>
  <c r="J17" i="36"/>
  <c r="J18" i="36"/>
  <c r="J19" i="36"/>
  <c r="J20" i="36"/>
  <c r="J21" i="36"/>
  <c r="J22" i="36"/>
  <c r="J23" i="36"/>
  <c r="J24" i="36"/>
  <c r="A55" i="43"/>
  <c r="A56" i="43"/>
  <c r="A57" i="43"/>
  <c r="A58" i="43"/>
  <c r="A59" i="43"/>
  <c r="A60" i="43"/>
  <c r="A61" i="43"/>
  <c r="A62" i="43"/>
  <c r="A63" i="43"/>
  <c r="A64" i="43"/>
  <c r="A65" i="43"/>
  <c r="A66" i="43"/>
  <c r="A67" i="43"/>
  <c r="E55" i="36"/>
  <c r="E56" i="36"/>
  <c r="E57" i="36"/>
  <c r="E58" i="36"/>
  <c r="E59" i="36"/>
  <c r="E60" i="36"/>
  <c r="E61" i="36"/>
  <c r="E62" i="36"/>
  <c r="E63" i="36"/>
  <c r="E64" i="36"/>
  <c r="E65" i="36"/>
  <c r="E66" i="36"/>
  <c r="E67" i="36"/>
  <c r="A54" i="43"/>
  <c r="E54" i="36"/>
  <c r="A47" i="43"/>
  <c r="A48" i="43"/>
  <c r="A49" i="43"/>
  <c r="A50" i="43"/>
  <c r="A51" i="43"/>
  <c r="A52" i="43"/>
  <c r="E47" i="36"/>
  <c r="E48" i="36"/>
  <c r="E49" i="36"/>
  <c r="E50" i="36"/>
  <c r="E51" i="36"/>
  <c r="E52" i="36"/>
  <c r="A46" i="43"/>
  <c r="E46" i="36"/>
  <c r="A38" i="43"/>
  <c r="A39" i="43"/>
  <c r="A40" i="43"/>
  <c r="A41" i="43"/>
  <c r="A42" i="43"/>
  <c r="A43" i="43"/>
  <c r="A44" i="43"/>
  <c r="E38" i="36"/>
  <c r="E39" i="36"/>
  <c r="E40" i="36"/>
  <c r="E41" i="36"/>
  <c r="E42" i="36"/>
  <c r="E43" i="36"/>
  <c r="E44" i="36"/>
  <c r="A37" i="43"/>
  <c r="E37" i="36"/>
  <c r="A27" i="43"/>
  <c r="A28" i="43"/>
  <c r="A29" i="43"/>
  <c r="A30" i="43"/>
  <c r="A31" i="43"/>
  <c r="A32" i="43"/>
  <c r="A33" i="43"/>
  <c r="A34" i="43"/>
  <c r="A35" i="43"/>
  <c r="E27" i="36"/>
  <c r="E28" i="36"/>
  <c r="E29" i="36"/>
  <c r="E30" i="36"/>
  <c r="E31" i="36"/>
  <c r="E32" i="36"/>
  <c r="E33" i="36"/>
  <c r="E34" i="36"/>
  <c r="E35" i="36"/>
  <c r="A26" i="43"/>
  <c r="E26" i="36"/>
  <c r="A8" i="43"/>
  <c r="A9" i="43"/>
  <c r="A10" i="43"/>
  <c r="A11" i="43"/>
  <c r="A12" i="43"/>
  <c r="A13" i="43"/>
  <c r="A14" i="43"/>
  <c r="A15" i="43"/>
  <c r="A16" i="43"/>
  <c r="A17" i="43"/>
  <c r="A18" i="43"/>
  <c r="A19" i="43"/>
  <c r="A20" i="43"/>
  <c r="A21" i="43"/>
  <c r="A22" i="43"/>
  <c r="A23" i="43"/>
  <c r="A24" i="43"/>
  <c r="E11" i="36"/>
  <c r="E12" i="36"/>
  <c r="E13" i="36"/>
  <c r="E14" i="36"/>
  <c r="E15" i="36"/>
  <c r="E16" i="36"/>
  <c r="E17" i="36"/>
  <c r="E18" i="36"/>
  <c r="E19" i="36"/>
  <c r="E20" i="36"/>
  <c r="E21" i="36"/>
  <c r="E22" i="36"/>
  <c r="E23" i="36"/>
  <c r="E24" i="36"/>
  <c r="A7" i="43"/>
  <c r="A101" i="43"/>
  <c r="A100" i="43"/>
  <c r="A99" i="43"/>
  <c r="A98" i="43"/>
  <c r="A97" i="43"/>
  <c r="A96" i="43"/>
  <c r="A95" i="43"/>
  <c r="A94" i="43"/>
  <c r="A93" i="43"/>
  <c r="A92" i="43"/>
  <c r="A91" i="43"/>
  <c r="A90" i="43"/>
  <c r="A88" i="43"/>
  <c r="A87" i="43"/>
  <c r="A86" i="43"/>
  <c r="A85" i="43"/>
  <c r="A84" i="43"/>
  <c r="A83" i="43"/>
  <c r="A82" i="43"/>
  <c r="A81" i="43"/>
  <c r="A80" i="43"/>
  <c r="A79" i="43"/>
  <c r="A78" i="43"/>
  <c r="A77" i="43"/>
  <c r="A76" i="43"/>
  <c r="A74" i="43"/>
  <c r="A73" i="43"/>
  <c r="A72" i="43"/>
  <c r="A71" i="43"/>
  <c r="A70" i="43"/>
  <c r="A69" i="43"/>
  <c r="E101" i="36"/>
  <c r="E100" i="36"/>
  <c r="E99" i="36"/>
  <c r="E98" i="36"/>
  <c r="E97" i="36"/>
  <c r="E96" i="36"/>
  <c r="E95" i="36"/>
  <c r="E94" i="36"/>
  <c r="E93" i="36"/>
  <c r="E92" i="36"/>
  <c r="E91" i="36"/>
  <c r="E90" i="36"/>
  <c r="E88" i="36"/>
  <c r="E87" i="36"/>
  <c r="E86" i="36"/>
  <c r="E85" i="36"/>
  <c r="E84" i="36"/>
  <c r="E83" i="36"/>
  <c r="E82" i="36"/>
  <c r="E81" i="36"/>
  <c r="E80" i="36"/>
  <c r="E79" i="36"/>
  <c r="E78" i="36"/>
  <c r="E77" i="36"/>
  <c r="E76" i="36"/>
  <c r="E74" i="36"/>
  <c r="E73" i="36"/>
  <c r="E72" i="36"/>
  <c r="E71" i="36"/>
  <c r="E70" i="36"/>
  <c r="E69" i="36"/>
  <c r="K6" i="41" l="1"/>
  <c r="K6" i="39"/>
  <c r="K6" i="46"/>
  <c r="K6" i="47"/>
  <c r="K6" i="40"/>
  <c r="J69" i="36"/>
  <c r="J54" i="37"/>
  <c r="J53" i="37"/>
  <c r="J54" i="36"/>
  <c r="E7" i="39"/>
  <c r="G7" i="39"/>
  <c r="E7" i="40"/>
  <c r="G7" i="40"/>
  <c r="E7" i="46"/>
  <c r="G7" i="46"/>
  <c r="E7" i="41"/>
  <c r="G7" i="41"/>
  <c r="E68" i="37"/>
  <c r="L69" i="39"/>
  <c r="L60" i="39"/>
  <c r="L29" i="40"/>
  <c r="E23" i="40"/>
  <c r="L20" i="40"/>
  <c r="N16" i="40"/>
  <c r="E15" i="40"/>
  <c r="L14" i="40"/>
  <c r="L9" i="40"/>
  <c r="N8" i="40"/>
  <c r="G86" i="43"/>
  <c r="G85" i="43"/>
  <c r="G63" i="43"/>
  <c r="G57" i="43"/>
  <c r="D45" i="43"/>
  <c r="A45" i="43" s="1"/>
  <c r="G43" i="43"/>
  <c r="G39" i="43"/>
  <c r="G15" i="43"/>
  <c r="L87" i="36"/>
  <c r="N81" i="36"/>
  <c r="L81" i="36"/>
  <c r="N71" i="36"/>
  <c r="N64" i="36"/>
  <c r="L62" i="36"/>
  <c r="G39" i="36"/>
  <c r="L38" i="36"/>
  <c r="N34" i="36"/>
  <c r="N33" i="36"/>
  <c r="N28" i="36"/>
  <c r="N27" i="36"/>
  <c r="L21" i="36"/>
  <c r="N17" i="36"/>
  <c r="N15" i="36"/>
  <c r="L8" i="36"/>
  <c r="L101" i="37"/>
  <c r="N101" i="37"/>
  <c r="L100" i="37"/>
  <c r="N100" i="37"/>
  <c r="L99" i="37"/>
  <c r="N97" i="37"/>
  <c r="L96" i="37"/>
  <c r="N96" i="37"/>
  <c r="N93" i="37"/>
  <c r="L92" i="37"/>
  <c r="N92" i="37"/>
  <c r="N91" i="37"/>
  <c r="L90" i="37"/>
  <c r="N90" i="37"/>
  <c r="E89" i="37"/>
  <c r="J89" i="37"/>
  <c r="L88" i="37"/>
  <c r="N88" i="37"/>
  <c r="L87" i="37"/>
  <c r="N87" i="37"/>
  <c r="L86" i="37"/>
  <c r="N86" i="37"/>
  <c r="L85" i="37"/>
  <c r="N85" i="37"/>
  <c r="L84" i="37"/>
  <c r="N84" i="37"/>
  <c r="L83" i="37"/>
  <c r="N83" i="37"/>
  <c r="L82" i="37"/>
  <c r="N82" i="37"/>
  <c r="L81" i="37"/>
  <c r="N81" i="37"/>
  <c r="L80" i="37"/>
  <c r="N80" i="37"/>
  <c r="L79" i="37"/>
  <c r="N79" i="37"/>
  <c r="L78" i="37"/>
  <c r="N78" i="37"/>
  <c r="L77" i="37"/>
  <c r="N77" i="37"/>
  <c r="N76" i="37"/>
  <c r="L74" i="37"/>
  <c r="N74" i="37"/>
  <c r="L73" i="37"/>
  <c r="N73" i="37"/>
  <c r="M73" i="37"/>
  <c r="N72" i="37"/>
  <c r="L71" i="37"/>
  <c r="N71" i="37"/>
  <c r="N70" i="37"/>
  <c r="L70" i="37"/>
  <c r="M70" i="37"/>
  <c r="L69" i="37"/>
  <c r="N69" i="37"/>
  <c r="L67" i="37"/>
  <c r="N67" i="37"/>
  <c r="M66" i="37"/>
  <c r="N66" i="37"/>
  <c r="L65" i="37"/>
  <c r="N65" i="37"/>
  <c r="M65" i="37"/>
  <c r="L64" i="37"/>
  <c r="N64" i="37"/>
  <c r="L63" i="37"/>
  <c r="N63" i="37"/>
  <c r="L62" i="37"/>
  <c r="N62" i="37"/>
  <c r="N61" i="37"/>
  <c r="L61" i="37"/>
  <c r="L60" i="37"/>
  <c r="N60" i="37"/>
  <c r="L59" i="37"/>
  <c r="N59" i="37"/>
  <c r="L58" i="37"/>
  <c r="N58" i="37"/>
  <c r="N57" i="37"/>
  <c r="L57" i="37"/>
  <c r="L56" i="37"/>
  <c r="N56" i="37"/>
  <c r="L55" i="37"/>
  <c r="N55" i="37"/>
  <c r="L52" i="37"/>
  <c r="N52" i="37"/>
  <c r="L51" i="37"/>
  <c r="N51" i="37"/>
  <c r="M51" i="37"/>
  <c r="L50" i="37"/>
  <c r="L49" i="37"/>
  <c r="N49" i="37"/>
  <c r="L48" i="37"/>
  <c r="N48" i="37"/>
  <c r="M48" i="37"/>
  <c r="L47" i="37"/>
  <c r="N47" i="37"/>
  <c r="G46" i="37"/>
  <c r="M44" i="37"/>
  <c r="N44" i="37"/>
  <c r="G43" i="37"/>
  <c r="L42" i="37"/>
  <c r="N42" i="37"/>
  <c r="M41" i="37"/>
  <c r="N41" i="37"/>
  <c r="M40" i="37"/>
  <c r="G40" i="37"/>
  <c r="L39" i="37"/>
  <c r="N39" i="37"/>
  <c r="M38" i="37"/>
  <c r="N38" i="37"/>
  <c r="J36" i="37"/>
  <c r="N37" i="37"/>
  <c r="N35" i="37"/>
  <c r="M34" i="37"/>
  <c r="N34" i="37"/>
  <c r="N33" i="37"/>
  <c r="M32" i="37"/>
  <c r="N32" i="37"/>
  <c r="N31" i="37"/>
  <c r="M30" i="37"/>
  <c r="N30" i="37"/>
  <c r="L29" i="37"/>
  <c r="N29" i="37"/>
  <c r="L28" i="37"/>
  <c r="N28" i="37"/>
  <c r="L27" i="37"/>
  <c r="L22" i="37"/>
  <c r="N22" i="37"/>
  <c r="N21" i="37"/>
  <c r="L20" i="37"/>
  <c r="L18" i="37"/>
  <c r="N18" i="37"/>
  <c r="N17" i="37"/>
  <c r="L16" i="37"/>
  <c r="L14" i="37"/>
  <c r="N14" i="37"/>
  <c r="N13" i="37"/>
  <c r="L12" i="37"/>
  <c r="N12" i="37"/>
  <c r="N11" i="37"/>
  <c r="L10" i="37"/>
  <c r="N10" i="37"/>
  <c r="L9" i="37"/>
  <c r="N9" i="37"/>
  <c r="L8" i="37"/>
  <c r="N8" i="37"/>
  <c r="L7" i="37"/>
  <c r="N7" i="37"/>
  <c r="E6" i="37"/>
  <c r="L101" i="38"/>
  <c r="N101" i="38"/>
  <c r="L100" i="38"/>
  <c r="N100" i="38"/>
  <c r="L99" i="38"/>
  <c r="N99" i="38"/>
  <c r="L98" i="38"/>
  <c r="N98" i="38"/>
  <c r="L97" i="38"/>
  <c r="N97" i="38"/>
  <c r="L96" i="38"/>
  <c r="N96" i="38"/>
  <c r="L95" i="38"/>
  <c r="N95" i="38"/>
  <c r="L94" i="38"/>
  <c r="N94" i="38"/>
  <c r="L93" i="38"/>
  <c r="N93" i="38"/>
  <c r="L92" i="38"/>
  <c r="N92" i="38"/>
  <c r="L91" i="38"/>
  <c r="N91" i="38"/>
  <c r="L90" i="38"/>
  <c r="N90" i="38"/>
  <c r="E89" i="38"/>
  <c r="L88" i="38"/>
  <c r="N88" i="38"/>
  <c r="L87" i="38"/>
  <c r="N87" i="38"/>
  <c r="L86" i="38"/>
  <c r="N86" i="38"/>
  <c r="L85" i="38"/>
  <c r="N85" i="38"/>
  <c r="N84" i="38"/>
  <c r="L84" i="38"/>
  <c r="M84" i="38"/>
  <c r="L83" i="38"/>
  <c r="N83" i="38"/>
  <c r="L82" i="38"/>
  <c r="N82" i="38"/>
  <c r="L81" i="38"/>
  <c r="N81" i="38"/>
  <c r="N80" i="38"/>
  <c r="L80" i="38"/>
  <c r="M80" i="38"/>
  <c r="L79" i="38"/>
  <c r="N79" i="38"/>
  <c r="L78" i="38"/>
  <c r="L77" i="38"/>
  <c r="L76" i="38"/>
  <c r="N74" i="38"/>
  <c r="M73" i="38"/>
  <c r="N73" i="38"/>
  <c r="N72" i="38"/>
  <c r="M71" i="38"/>
  <c r="N71" i="38"/>
  <c r="L70" i="38"/>
  <c r="N70" i="38"/>
  <c r="M69" i="38"/>
  <c r="L67" i="38"/>
  <c r="M67" i="38"/>
  <c r="N67" i="38"/>
  <c r="N66" i="38"/>
  <c r="M65" i="38"/>
  <c r="N65" i="38"/>
  <c r="G65" i="38"/>
  <c r="N64" i="38"/>
  <c r="M63" i="38"/>
  <c r="N63" i="38"/>
  <c r="G63" i="38"/>
  <c r="L62" i="38"/>
  <c r="N62" i="38"/>
  <c r="M61" i="38"/>
  <c r="N61" i="38"/>
  <c r="N60" i="38"/>
  <c r="G60" i="38"/>
  <c r="L59" i="38"/>
  <c r="N59" i="38"/>
  <c r="N58" i="38"/>
  <c r="L57" i="38"/>
  <c r="N57" i="38"/>
  <c r="G57" i="38"/>
  <c r="N56" i="38"/>
  <c r="L55" i="38"/>
  <c r="N55" i="38"/>
  <c r="M55" i="38"/>
  <c r="N54" i="38"/>
  <c r="J53" i="38"/>
  <c r="L52" i="38"/>
  <c r="N52" i="38"/>
  <c r="M52" i="38"/>
  <c r="L51" i="38"/>
  <c r="N51" i="38"/>
  <c r="N50" i="38"/>
  <c r="M50" i="38"/>
  <c r="G50" i="38"/>
  <c r="L49" i="38"/>
  <c r="N49" i="38"/>
  <c r="M49" i="38"/>
  <c r="N48" i="38"/>
  <c r="G47" i="38"/>
  <c r="L40" i="38"/>
  <c r="N40" i="38"/>
  <c r="G39" i="38"/>
  <c r="L35" i="38"/>
  <c r="N35" i="38"/>
  <c r="L34" i="38"/>
  <c r="N34" i="38"/>
  <c r="L31" i="38"/>
  <c r="N31" i="38"/>
  <c r="L30" i="38"/>
  <c r="N29" i="38"/>
  <c r="L28" i="38"/>
  <c r="N28" i="38"/>
  <c r="N27" i="38"/>
  <c r="L26" i="38"/>
  <c r="N26" i="38"/>
  <c r="E25" i="38"/>
  <c r="L24" i="38"/>
  <c r="N24" i="38"/>
  <c r="L23" i="38"/>
  <c r="N23" i="38"/>
  <c r="L22" i="38"/>
  <c r="N22" i="38"/>
  <c r="L21" i="38"/>
  <c r="N21" i="38"/>
  <c r="L20" i="38"/>
  <c r="N20" i="38"/>
  <c r="L19" i="38"/>
  <c r="N19" i="38"/>
  <c r="L18" i="38"/>
  <c r="N18" i="38"/>
  <c r="L17" i="38"/>
  <c r="N17" i="38"/>
  <c r="L16" i="38"/>
  <c r="N16" i="38"/>
  <c r="L15" i="38"/>
  <c r="N15" i="38"/>
  <c r="L14" i="38"/>
  <c r="N14" i="38"/>
  <c r="L13" i="38"/>
  <c r="N13" i="38"/>
  <c r="L12" i="38"/>
  <c r="N12" i="38"/>
  <c r="L11" i="38"/>
  <c r="N11" i="38"/>
  <c r="L10" i="38"/>
  <c r="N10" i="38"/>
  <c r="L9" i="38"/>
  <c r="N9" i="38"/>
  <c r="L8" i="38"/>
  <c r="N8" i="38"/>
  <c r="L7" i="38"/>
  <c r="N7" i="38"/>
  <c r="L101" i="48"/>
  <c r="N101" i="48"/>
  <c r="L100" i="48"/>
  <c r="N100" i="48"/>
  <c r="L99" i="48"/>
  <c r="N99" i="48"/>
  <c r="L98" i="48"/>
  <c r="N98" i="48"/>
  <c r="L97" i="48"/>
  <c r="N97" i="48"/>
  <c r="L96" i="48"/>
  <c r="N96" i="48"/>
  <c r="L95" i="48"/>
  <c r="N95" i="48"/>
  <c r="L94" i="48"/>
  <c r="N94" i="48"/>
  <c r="L93" i="48"/>
  <c r="N93" i="48"/>
  <c r="L92" i="48"/>
  <c r="N92" i="48"/>
  <c r="L91" i="48"/>
  <c r="M88" i="48"/>
  <c r="L87" i="48"/>
  <c r="N87" i="48"/>
  <c r="L86" i="48"/>
  <c r="L85" i="48"/>
  <c r="N85" i="48"/>
  <c r="M84" i="48"/>
  <c r="L83" i="48"/>
  <c r="N83" i="48"/>
  <c r="L82" i="48"/>
  <c r="N82" i="48"/>
  <c r="L81" i="48"/>
  <c r="N81" i="48"/>
  <c r="M80" i="48"/>
  <c r="L79" i="48"/>
  <c r="N79" i="48"/>
  <c r="G79" i="48"/>
  <c r="L78" i="48"/>
  <c r="L77" i="48"/>
  <c r="J75" i="48"/>
  <c r="L74" i="48"/>
  <c r="N74" i="48"/>
  <c r="M74" i="48"/>
  <c r="L73" i="48"/>
  <c r="N73" i="48"/>
  <c r="N72" i="48"/>
  <c r="L71" i="48"/>
  <c r="L67" i="48"/>
  <c r="N66" i="48"/>
  <c r="N65" i="48"/>
  <c r="L64" i="48"/>
  <c r="L63" i="48"/>
  <c r="L60" i="48"/>
  <c r="L59" i="48"/>
  <c r="N59" i="48"/>
  <c r="N58" i="48"/>
  <c r="N57" i="48"/>
  <c r="L56" i="48"/>
  <c r="L55" i="48"/>
  <c r="L50" i="48"/>
  <c r="N49" i="48"/>
  <c r="L48" i="48"/>
  <c r="N48" i="48"/>
  <c r="L46" i="48"/>
  <c r="N46" i="48"/>
  <c r="L44" i="48"/>
  <c r="N43" i="48"/>
  <c r="L42" i="48"/>
  <c r="N42" i="48"/>
  <c r="N41" i="48"/>
  <c r="L40" i="48"/>
  <c r="N40" i="48"/>
  <c r="N39" i="48"/>
  <c r="L38" i="48"/>
  <c r="N37" i="48"/>
  <c r="N35" i="48"/>
  <c r="L34" i="48"/>
  <c r="N34" i="48"/>
  <c r="N33" i="48"/>
  <c r="L32" i="48"/>
  <c r="N32" i="48"/>
  <c r="L31" i="48"/>
  <c r="N31" i="48"/>
  <c r="L30" i="48"/>
  <c r="N30" i="48"/>
  <c r="L29" i="48"/>
  <c r="N29" i="48"/>
  <c r="L28" i="48"/>
  <c r="N28" i="48"/>
  <c r="L27" i="48"/>
  <c r="N27" i="48"/>
  <c r="L26" i="48"/>
  <c r="N26" i="48"/>
  <c r="E25" i="48"/>
  <c r="L24" i="48"/>
  <c r="N24" i="48"/>
  <c r="L23" i="48"/>
  <c r="N23" i="48"/>
  <c r="L22" i="48"/>
  <c r="N22" i="48"/>
  <c r="L21" i="48"/>
  <c r="N21" i="48"/>
  <c r="L20" i="48"/>
  <c r="N20" i="48"/>
  <c r="L19" i="48"/>
  <c r="N19" i="48"/>
  <c r="L18" i="48"/>
  <c r="N18" i="48"/>
  <c r="L17" i="48"/>
  <c r="N17" i="48"/>
  <c r="L16" i="48"/>
  <c r="N16" i="48"/>
  <c r="L15" i="48"/>
  <c r="N15" i="48"/>
  <c r="L14" i="48"/>
  <c r="N14" i="48"/>
  <c r="L13" i="48"/>
  <c r="N13" i="48"/>
  <c r="L12" i="48"/>
  <c r="N12" i="48"/>
  <c r="L11" i="48"/>
  <c r="N11" i="48"/>
  <c r="L10" i="48"/>
  <c r="N10" i="48"/>
  <c r="L9" i="48"/>
  <c r="N9" i="48"/>
  <c r="L8" i="48"/>
  <c r="N8" i="48"/>
  <c r="L7" i="48"/>
  <c r="N7" i="48"/>
  <c r="L101" i="49"/>
  <c r="N101" i="49"/>
  <c r="L100" i="49"/>
  <c r="N100" i="49"/>
  <c r="L99" i="49"/>
  <c r="N99" i="49"/>
  <c r="N98" i="49"/>
  <c r="L98" i="49"/>
  <c r="L97" i="49"/>
  <c r="N97" i="49"/>
  <c r="L96" i="49"/>
  <c r="N96" i="49"/>
  <c r="L95" i="49"/>
  <c r="N95" i="49"/>
  <c r="N94" i="49"/>
  <c r="L94" i="49"/>
  <c r="L93" i="49"/>
  <c r="N93" i="49"/>
  <c r="L92" i="49"/>
  <c r="N92" i="49"/>
  <c r="L91" i="49"/>
  <c r="L90" i="49"/>
  <c r="L87" i="49"/>
  <c r="G87" i="49"/>
  <c r="N86" i="49"/>
  <c r="L85" i="49"/>
  <c r="G85" i="49"/>
  <c r="M85" i="49"/>
  <c r="N84" i="49"/>
  <c r="L83" i="49"/>
  <c r="G83" i="49"/>
  <c r="N82" i="49"/>
  <c r="L81" i="49"/>
  <c r="G81" i="49"/>
  <c r="M81" i="49"/>
  <c r="N80" i="49"/>
  <c r="L79" i="49"/>
  <c r="G79" i="49"/>
  <c r="N78" i="49"/>
  <c r="L77" i="49"/>
  <c r="G77" i="49"/>
  <c r="M77" i="49"/>
  <c r="L73" i="49"/>
  <c r="N73" i="49"/>
  <c r="L72" i="49"/>
  <c r="N72" i="49"/>
  <c r="L67" i="49"/>
  <c r="L66" i="49"/>
  <c r="L63" i="49"/>
  <c r="N63" i="49"/>
  <c r="L62" i="49"/>
  <c r="N62" i="49"/>
  <c r="N60" i="49"/>
  <c r="L59" i="49"/>
  <c r="L57" i="49"/>
  <c r="N57" i="49"/>
  <c r="N56" i="49"/>
  <c r="L55" i="49"/>
  <c r="K53" i="49"/>
  <c r="N54" i="49"/>
  <c r="N53" i="49"/>
  <c r="N52" i="49"/>
  <c r="L51" i="49"/>
  <c r="N51" i="49"/>
  <c r="N50" i="49"/>
  <c r="L49" i="49"/>
  <c r="N49" i="49"/>
  <c r="N48" i="49"/>
  <c r="L47" i="49"/>
  <c r="N46" i="49"/>
  <c r="L44" i="49"/>
  <c r="N44" i="49"/>
  <c r="L43" i="49"/>
  <c r="N43" i="49"/>
  <c r="N42" i="49"/>
  <c r="L41" i="49"/>
  <c r="N41" i="49"/>
  <c r="N40" i="49"/>
  <c r="L39" i="49"/>
  <c r="L38" i="49"/>
  <c r="K36" i="49"/>
  <c r="L37" i="49"/>
  <c r="E36" i="49"/>
  <c r="L35" i="49"/>
  <c r="N35" i="49"/>
  <c r="L34" i="49"/>
  <c r="N34" i="49"/>
  <c r="L33" i="49"/>
  <c r="N33" i="49"/>
  <c r="L32" i="49"/>
  <c r="N32" i="49"/>
  <c r="L31" i="49"/>
  <c r="N31" i="49"/>
  <c r="L30" i="49"/>
  <c r="N30" i="49"/>
  <c r="L29" i="49"/>
  <c r="N29" i="49"/>
  <c r="L28" i="49"/>
  <c r="N28" i="49"/>
  <c r="L27" i="49"/>
  <c r="N27" i="49"/>
  <c r="K25" i="49"/>
  <c r="J25" i="49"/>
  <c r="N26" i="49"/>
  <c r="E25" i="49"/>
  <c r="N25" i="49"/>
  <c r="L24" i="49"/>
  <c r="N24" i="49"/>
  <c r="L23" i="49"/>
  <c r="N23" i="49"/>
  <c r="L22" i="49"/>
  <c r="N22" i="49"/>
  <c r="L21" i="49"/>
  <c r="N21" i="49"/>
  <c r="L20" i="49"/>
  <c r="N20" i="49"/>
  <c r="L19" i="49"/>
  <c r="N19" i="49"/>
  <c r="L18" i="49"/>
  <c r="N18" i="49"/>
  <c r="L17" i="49"/>
  <c r="N17" i="49"/>
  <c r="L16" i="49"/>
  <c r="N16" i="49"/>
  <c r="L15" i="49"/>
  <c r="N15" i="49"/>
  <c r="L14" i="49"/>
  <c r="N14" i="49"/>
  <c r="L13" i="49"/>
  <c r="N13" i="49"/>
  <c r="L12" i="49"/>
  <c r="N12" i="49"/>
  <c r="L11" i="49"/>
  <c r="N11" i="49"/>
  <c r="L10" i="49"/>
  <c r="N10" i="49"/>
  <c r="L9" i="49"/>
  <c r="N9" i="49"/>
  <c r="L8" i="49"/>
  <c r="N8" i="49"/>
  <c r="K6" i="49"/>
  <c r="L7" i="49"/>
  <c r="N7" i="49"/>
  <c r="E6" i="49"/>
  <c r="J6" i="49"/>
  <c r="N6" i="49"/>
  <c r="L101" i="50"/>
  <c r="N101" i="50"/>
  <c r="L100" i="50"/>
  <c r="N100" i="50"/>
  <c r="L99" i="50"/>
  <c r="N99" i="50"/>
  <c r="L98" i="50"/>
  <c r="N98" i="50"/>
  <c r="L97" i="50"/>
  <c r="N97" i="50"/>
  <c r="L96" i="50"/>
  <c r="N96" i="50"/>
  <c r="L95" i="50"/>
  <c r="M95" i="50"/>
  <c r="G95" i="50"/>
  <c r="L94" i="50"/>
  <c r="N94" i="50"/>
  <c r="L93" i="50"/>
  <c r="N93" i="50"/>
  <c r="M92" i="50"/>
  <c r="N91" i="50"/>
  <c r="N88" i="50"/>
  <c r="L87" i="50"/>
  <c r="N87" i="50"/>
  <c r="L86" i="50"/>
  <c r="N86" i="50"/>
  <c r="L85" i="50"/>
  <c r="N85" i="50"/>
  <c r="N84" i="50"/>
  <c r="L83" i="50"/>
  <c r="N83" i="50"/>
  <c r="L82" i="50"/>
  <c r="N82" i="50"/>
  <c r="L81" i="50"/>
  <c r="N81" i="50"/>
  <c r="N80" i="50"/>
  <c r="L80" i="50"/>
  <c r="L79" i="50"/>
  <c r="N79" i="50"/>
  <c r="L78" i="50"/>
  <c r="N78" i="50"/>
  <c r="L77" i="50"/>
  <c r="N77" i="50"/>
  <c r="D75" i="50"/>
  <c r="E75" i="50" s="1"/>
  <c r="N73" i="50"/>
  <c r="L73" i="50"/>
  <c r="L72" i="50"/>
  <c r="N72" i="50"/>
  <c r="L71" i="50"/>
  <c r="N71" i="50"/>
  <c r="F68" i="50"/>
  <c r="N69" i="50"/>
  <c r="N67" i="50"/>
  <c r="G67" i="50"/>
  <c r="L66" i="50"/>
  <c r="N66" i="50"/>
  <c r="L65" i="50"/>
  <c r="N65" i="50"/>
  <c r="N64" i="50"/>
  <c r="L64" i="50"/>
  <c r="G64" i="50"/>
  <c r="N63" i="50"/>
  <c r="G63" i="50"/>
  <c r="L62" i="50"/>
  <c r="N62" i="50"/>
  <c r="G62" i="50"/>
  <c r="L61" i="50"/>
  <c r="N61" i="50"/>
  <c r="L60" i="50"/>
  <c r="N60" i="50"/>
  <c r="G60" i="50"/>
  <c r="N59" i="50"/>
  <c r="G59" i="50"/>
  <c r="L58" i="50"/>
  <c r="N58" i="50"/>
  <c r="G58" i="50"/>
  <c r="L57" i="50"/>
  <c r="L56" i="50"/>
  <c r="N56" i="50"/>
  <c r="N55" i="50"/>
  <c r="L55" i="50"/>
  <c r="L54" i="50"/>
  <c r="I53" i="50"/>
  <c r="J53" i="50" s="1"/>
  <c r="D53" i="50"/>
  <c r="E53" i="50" s="1"/>
  <c r="L52" i="50"/>
  <c r="N52" i="50"/>
  <c r="N51" i="50"/>
  <c r="L51" i="50"/>
  <c r="M51" i="50"/>
  <c r="L50" i="50"/>
  <c r="N50" i="50"/>
  <c r="N48" i="50"/>
  <c r="L47" i="50"/>
  <c r="N47" i="50"/>
  <c r="M47" i="50"/>
  <c r="L46" i="50"/>
  <c r="M46" i="50"/>
  <c r="D45" i="50"/>
  <c r="E45" i="50" s="1"/>
  <c r="N44" i="50"/>
  <c r="L43" i="50"/>
  <c r="N43" i="50"/>
  <c r="M43" i="50"/>
  <c r="L42" i="50"/>
  <c r="N42" i="50"/>
  <c r="M42" i="50"/>
  <c r="L41" i="50"/>
  <c r="N41" i="50"/>
  <c r="N40" i="50"/>
  <c r="N39" i="50"/>
  <c r="L39" i="50"/>
  <c r="M39" i="50"/>
  <c r="L38" i="50"/>
  <c r="N38" i="50"/>
  <c r="M38" i="50"/>
  <c r="L37" i="50"/>
  <c r="I36" i="50"/>
  <c r="J36" i="50" s="1"/>
  <c r="N35" i="50"/>
  <c r="N34" i="50"/>
  <c r="G34" i="50"/>
  <c r="L33" i="50"/>
  <c r="N33" i="50"/>
  <c r="L32" i="50"/>
  <c r="N32" i="50"/>
  <c r="N31" i="50"/>
  <c r="L31" i="50"/>
  <c r="N30" i="50"/>
  <c r="L29" i="50"/>
  <c r="N29" i="50"/>
  <c r="M28" i="50"/>
  <c r="L28" i="50"/>
  <c r="N28" i="50"/>
  <c r="K25" i="50"/>
  <c r="N27" i="50"/>
  <c r="L26" i="50"/>
  <c r="M26" i="50"/>
  <c r="L24" i="50"/>
  <c r="N24" i="50"/>
  <c r="N23" i="50"/>
  <c r="L22" i="50"/>
  <c r="N22" i="50"/>
  <c r="L21" i="50"/>
  <c r="N21" i="50"/>
  <c r="L20" i="50"/>
  <c r="N20" i="50"/>
  <c r="N19" i="50"/>
  <c r="L19" i="50"/>
  <c r="L18" i="50"/>
  <c r="N18" i="50"/>
  <c r="L17" i="50"/>
  <c r="N17" i="50"/>
  <c r="L16" i="50"/>
  <c r="N16" i="50"/>
  <c r="N15" i="50"/>
  <c r="L15" i="50"/>
  <c r="L14" i="50"/>
  <c r="N14" i="50"/>
  <c r="L13" i="50"/>
  <c r="N13" i="50"/>
  <c r="L12" i="50"/>
  <c r="N12" i="50"/>
  <c r="N11" i="50"/>
  <c r="L11" i="50"/>
  <c r="L10" i="50"/>
  <c r="N10" i="50"/>
  <c r="L9" i="50"/>
  <c r="N9" i="50"/>
  <c r="L8" i="50"/>
  <c r="N7" i="50"/>
  <c r="L101" i="45"/>
  <c r="N101" i="45"/>
  <c r="N100" i="45"/>
  <c r="M100" i="45"/>
  <c r="L99" i="45"/>
  <c r="N99" i="45"/>
  <c r="M99" i="45"/>
  <c r="M98" i="45"/>
  <c r="N98" i="45"/>
  <c r="G98" i="45"/>
  <c r="L97" i="45"/>
  <c r="N97" i="45"/>
  <c r="M97" i="45"/>
  <c r="M96" i="45"/>
  <c r="N96" i="45"/>
  <c r="L95" i="45"/>
  <c r="N95" i="45"/>
  <c r="M95" i="45"/>
  <c r="M94" i="45"/>
  <c r="N94" i="45"/>
  <c r="G94" i="45"/>
  <c r="L93" i="45"/>
  <c r="N93" i="45"/>
  <c r="M93" i="45"/>
  <c r="M92" i="45"/>
  <c r="N92" i="45"/>
  <c r="L91" i="45"/>
  <c r="N91" i="45"/>
  <c r="M91" i="45"/>
  <c r="M90" i="45"/>
  <c r="G90" i="45"/>
  <c r="M88" i="45"/>
  <c r="N88" i="45"/>
  <c r="G88" i="45"/>
  <c r="L87" i="45"/>
  <c r="N87" i="45"/>
  <c r="M87" i="45"/>
  <c r="M86" i="45"/>
  <c r="N86" i="45"/>
  <c r="L85" i="45"/>
  <c r="N85" i="45"/>
  <c r="N84" i="45"/>
  <c r="L83" i="45"/>
  <c r="N83" i="45"/>
  <c r="L81" i="45"/>
  <c r="N81" i="45"/>
  <c r="M81" i="45"/>
  <c r="L80" i="45"/>
  <c r="L79" i="45"/>
  <c r="N79" i="45"/>
  <c r="M79" i="45"/>
  <c r="L78" i="45"/>
  <c r="N78" i="45"/>
  <c r="L77" i="45"/>
  <c r="N77" i="45"/>
  <c r="M77" i="45"/>
  <c r="L76" i="45"/>
  <c r="L74" i="45"/>
  <c r="L73" i="45"/>
  <c r="N73" i="45"/>
  <c r="M73" i="45"/>
  <c r="L72" i="45"/>
  <c r="L71" i="45"/>
  <c r="N71" i="45"/>
  <c r="M71" i="45"/>
  <c r="N69" i="45"/>
  <c r="M69" i="45"/>
  <c r="L67" i="45"/>
  <c r="N67" i="45"/>
  <c r="M67" i="45"/>
  <c r="L66" i="45"/>
  <c r="N66" i="45"/>
  <c r="L65" i="45"/>
  <c r="N65" i="45"/>
  <c r="L64" i="45"/>
  <c r="N64" i="45"/>
  <c r="L63" i="45"/>
  <c r="N63" i="45"/>
  <c r="L60" i="45"/>
  <c r="N60" i="45"/>
  <c r="L59" i="45"/>
  <c r="N59" i="45"/>
  <c r="L56" i="45"/>
  <c r="N56" i="45"/>
  <c r="L55" i="45"/>
  <c r="N55" i="45"/>
  <c r="K53" i="45"/>
  <c r="F53" i="45"/>
  <c r="L52" i="45"/>
  <c r="N52" i="45"/>
  <c r="L51" i="45"/>
  <c r="N51" i="45"/>
  <c r="L48" i="45"/>
  <c r="N48" i="45"/>
  <c r="L47" i="45"/>
  <c r="N47" i="45"/>
  <c r="K45" i="45"/>
  <c r="F45" i="45"/>
  <c r="L44" i="45"/>
  <c r="N44" i="45"/>
  <c r="L43" i="45"/>
  <c r="N43" i="45"/>
  <c r="L40" i="45"/>
  <c r="N40" i="45"/>
  <c r="L39" i="45"/>
  <c r="N39" i="45"/>
  <c r="L35" i="45"/>
  <c r="N35" i="45"/>
  <c r="L34" i="45"/>
  <c r="N34" i="45"/>
  <c r="L31" i="45"/>
  <c r="N31" i="45"/>
  <c r="L30" i="45"/>
  <c r="N30" i="45"/>
  <c r="L27" i="45"/>
  <c r="N27" i="45"/>
  <c r="N26" i="45"/>
  <c r="F25" i="45"/>
  <c r="N25" i="45" s="1"/>
  <c r="L23" i="45"/>
  <c r="N23" i="45"/>
  <c r="L22" i="45"/>
  <c r="N22" i="45"/>
  <c r="L19" i="45"/>
  <c r="N19" i="45"/>
  <c r="N18" i="45"/>
  <c r="L17" i="45"/>
  <c r="N17" i="45"/>
  <c r="N16" i="45"/>
  <c r="L16" i="45"/>
  <c r="L15" i="45"/>
  <c r="N15" i="45"/>
  <c r="L14" i="45"/>
  <c r="N14" i="45"/>
  <c r="L13" i="45"/>
  <c r="N13" i="45"/>
  <c r="L12" i="45"/>
  <c r="N12" i="45"/>
  <c r="L11" i="45"/>
  <c r="N11" i="45"/>
  <c r="L10" i="45"/>
  <c r="N10" i="45"/>
  <c r="L9" i="45"/>
  <c r="N9" i="45"/>
  <c r="L8" i="45"/>
  <c r="N8" i="45"/>
  <c r="K6" i="45"/>
  <c r="L7" i="45"/>
  <c r="N7" i="45"/>
  <c r="D6" i="45"/>
  <c r="E6" i="45" s="1"/>
  <c r="F6" i="45"/>
  <c r="E101" i="42"/>
  <c r="E100" i="42"/>
  <c r="E99" i="42"/>
  <c r="E98" i="42"/>
  <c r="E97" i="42"/>
  <c r="E96" i="42"/>
  <c r="G95" i="42"/>
  <c r="G94" i="42"/>
  <c r="G93" i="42"/>
  <c r="G92" i="42"/>
  <c r="G91" i="42"/>
  <c r="G90" i="42"/>
  <c r="F89" i="42"/>
  <c r="D89" i="42"/>
  <c r="G88" i="42"/>
  <c r="G87" i="42"/>
  <c r="G86" i="42"/>
  <c r="G85" i="42"/>
  <c r="G84" i="42"/>
  <c r="G83" i="42"/>
  <c r="G82" i="42"/>
  <c r="G81" i="42"/>
  <c r="G80" i="42"/>
  <c r="G79" i="42"/>
  <c r="G78" i="42"/>
  <c r="G77" i="42"/>
  <c r="G76" i="42"/>
  <c r="F75" i="42"/>
  <c r="G74" i="42"/>
  <c r="G73" i="42"/>
  <c r="G72" i="42"/>
  <c r="G71" i="42"/>
  <c r="G70" i="42"/>
  <c r="G69" i="42"/>
  <c r="F68" i="42"/>
  <c r="D68" i="42"/>
  <c r="G67" i="42"/>
  <c r="G66" i="42"/>
  <c r="G65" i="42"/>
  <c r="G64" i="42"/>
  <c r="G63" i="42"/>
  <c r="G62" i="42"/>
  <c r="G61" i="42"/>
  <c r="G60" i="42"/>
  <c r="G59" i="42"/>
  <c r="G58" i="42"/>
  <c r="G57" i="42"/>
  <c r="G56" i="42"/>
  <c r="G55" i="42"/>
  <c r="G54" i="42"/>
  <c r="F53" i="42"/>
  <c r="G52" i="42"/>
  <c r="G51" i="42"/>
  <c r="G50" i="42"/>
  <c r="G49" i="42"/>
  <c r="G48" i="42"/>
  <c r="E48" i="42"/>
  <c r="E47" i="42"/>
  <c r="E46" i="42"/>
  <c r="F45" i="42"/>
  <c r="E44" i="42"/>
  <c r="E43" i="42"/>
  <c r="E42" i="42"/>
  <c r="E41" i="42"/>
  <c r="E40" i="42"/>
  <c r="E39" i="42"/>
  <c r="E38" i="42"/>
  <c r="F36" i="42"/>
  <c r="E37" i="42"/>
  <c r="D36" i="42"/>
  <c r="E36" i="42" s="1"/>
  <c r="E34" i="42"/>
  <c r="E30" i="42"/>
  <c r="F25" i="42"/>
  <c r="E26" i="42"/>
  <c r="G24" i="42"/>
  <c r="E23" i="42"/>
  <c r="E22" i="42"/>
  <c r="E21" i="42"/>
  <c r="G20" i="42"/>
  <c r="E19" i="42"/>
  <c r="E18" i="42"/>
  <c r="E17" i="42"/>
  <c r="G16" i="42"/>
  <c r="E15" i="42"/>
  <c r="E14" i="42"/>
  <c r="E13" i="42"/>
  <c r="G12" i="42"/>
  <c r="E11" i="42"/>
  <c r="D6" i="42"/>
  <c r="E9" i="42"/>
  <c r="G8" i="42"/>
  <c r="F6" i="42"/>
  <c r="E7" i="42"/>
  <c r="M101" i="47"/>
  <c r="L100" i="47"/>
  <c r="N100" i="47"/>
  <c r="L99" i="47"/>
  <c r="N99" i="47"/>
  <c r="L98" i="47"/>
  <c r="N98" i="47"/>
  <c r="E98" i="47"/>
  <c r="M97" i="47"/>
  <c r="L96" i="47"/>
  <c r="N96" i="47"/>
  <c r="L95" i="47"/>
  <c r="L94" i="47"/>
  <c r="N94" i="47"/>
  <c r="E94" i="47"/>
  <c r="M93" i="47"/>
  <c r="L92" i="47"/>
  <c r="N92" i="47"/>
  <c r="L91" i="47"/>
  <c r="N91" i="47"/>
  <c r="K89" i="47"/>
  <c r="L90" i="47"/>
  <c r="E90" i="47"/>
  <c r="L88" i="47"/>
  <c r="N88" i="47"/>
  <c r="L87" i="47"/>
  <c r="N87" i="47"/>
  <c r="L86" i="47"/>
  <c r="N86" i="47"/>
  <c r="E86" i="47"/>
  <c r="N85" i="47"/>
  <c r="L85" i="47"/>
  <c r="M85" i="47"/>
  <c r="L84" i="47"/>
  <c r="N84" i="47"/>
  <c r="L82" i="47"/>
  <c r="N82" i="47"/>
  <c r="E82" i="47"/>
  <c r="N81" i="47"/>
  <c r="L81" i="47"/>
  <c r="M81" i="47"/>
  <c r="L80" i="47"/>
  <c r="N80" i="47"/>
  <c r="L78" i="47"/>
  <c r="N78" i="47"/>
  <c r="E78" i="47"/>
  <c r="N77" i="47"/>
  <c r="L77" i="47"/>
  <c r="E77" i="47"/>
  <c r="N76" i="47"/>
  <c r="G76" i="47"/>
  <c r="L74" i="47"/>
  <c r="N74" i="47"/>
  <c r="E74" i="47"/>
  <c r="N73" i="47"/>
  <c r="L73" i="47"/>
  <c r="E73" i="47"/>
  <c r="L72" i="47"/>
  <c r="N72" i="47"/>
  <c r="L71" i="47"/>
  <c r="N71" i="47"/>
  <c r="L70" i="47"/>
  <c r="N69" i="47"/>
  <c r="L69" i="47"/>
  <c r="N67" i="47"/>
  <c r="M67" i="47"/>
  <c r="M66" i="47"/>
  <c r="N66" i="47"/>
  <c r="E66" i="47"/>
  <c r="L65" i="47"/>
  <c r="N65" i="47"/>
  <c r="E65" i="47"/>
  <c r="M64" i="47"/>
  <c r="N64" i="47"/>
  <c r="E64" i="47"/>
  <c r="L63" i="47"/>
  <c r="N63" i="47"/>
  <c r="E63" i="47"/>
  <c r="M62" i="47"/>
  <c r="N62" i="47"/>
  <c r="E62" i="47"/>
  <c r="L61" i="47"/>
  <c r="N61" i="47"/>
  <c r="E61" i="47"/>
  <c r="M60" i="47"/>
  <c r="N60" i="47"/>
  <c r="E60" i="47"/>
  <c r="L59" i="47"/>
  <c r="N59" i="47"/>
  <c r="E59" i="47"/>
  <c r="M58" i="47"/>
  <c r="N58" i="47"/>
  <c r="E58" i="47"/>
  <c r="L57" i="47"/>
  <c r="N57" i="47"/>
  <c r="E57" i="47"/>
  <c r="M56" i="47"/>
  <c r="N56" i="47"/>
  <c r="E56" i="47"/>
  <c r="L55" i="47"/>
  <c r="N55" i="47"/>
  <c r="E54" i="47"/>
  <c r="G54" i="47"/>
  <c r="N52" i="47"/>
  <c r="E52" i="47"/>
  <c r="L51" i="47"/>
  <c r="N51" i="47"/>
  <c r="N50" i="47"/>
  <c r="E50" i="47"/>
  <c r="G50" i="47"/>
  <c r="N48" i="47"/>
  <c r="E48" i="47"/>
  <c r="G48" i="47"/>
  <c r="L47" i="47"/>
  <c r="N47" i="47"/>
  <c r="E46" i="47"/>
  <c r="N44" i="47"/>
  <c r="E44" i="47"/>
  <c r="G44" i="47"/>
  <c r="L43" i="47"/>
  <c r="N43" i="47"/>
  <c r="N42" i="47"/>
  <c r="E42" i="47"/>
  <c r="N40" i="47"/>
  <c r="E40" i="47"/>
  <c r="L39" i="47"/>
  <c r="N39" i="47"/>
  <c r="E38" i="47"/>
  <c r="G38" i="47"/>
  <c r="N34" i="47"/>
  <c r="E34" i="47"/>
  <c r="L33" i="47"/>
  <c r="N33" i="47"/>
  <c r="N32" i="47"/>
  <c r="E32" i="47"/>
  <c r="G32" i="47"/>
  <c r="N31" i="47"/>
  <c r="M30" i="47"/>
  <c r="N30" i="47"/>
  <c r="E30" i="47"/>
  <c r="G30" i="47"/>
  <c r="N29" i="47"/>
  <c r="M28" i="47"/>
  <c r="N28" i="47"/>
  <c r="E28" i="47"/>
  <c r="L27" i="47"/>
  <c r="N27" i="47"/>
  <c r="M26" i="47"/>
  <c r="E26" i="47"/>
  <c r="L24" i="47"/>
  <c r="M24" i="47"/>
  <c r="N24" i="47"/>
  <c r="E24" i="47"/>
  <c r="N23" i="47"/>
  <c r="M22" i="47"/>
  <c r="N22" i="47"/>
  <c r="E22" i="47"/>
  <c r="G22" i="47"/>
  <c r="N21" i="47"/>
  <c r="L20" i="47"/>
  <c r="N20" i="47"/>
  <c r="N19" i="47"/>
  <c r="L18" i="47"/>
  <c r="N18" i="47"/>
  <c r="N17" i="47"/>
  <c r="L16" i="47"/>
  <c r="N16" i="47"/>
  <c r="N15" i="47"/>
  <c r="L14" i="47"/>
  <c r="N14" i="47"/>
  <c r="N13" i="47"/>
  <c r="L12" i="47"/>
  <c r="N12" i="47"/>
  <c r="N11" i="47"/>
  <c r="L10" i="47"/>
  <c r="N10" i="47"/>
  <c r="N9" i="47"/>
  <c r="L8" i="47"/>
  <c r="N8" i="47"/>
  <c r="L101" i="41"/>
  <c r="L100" i="41"/>
  <c r="N100" i="41"/>
  <c r="L99" i="41"/>
  <c r="E99" i="41"/>
  <c r="N98" i="41"/>
  <c r="L98" i="41"/>
  <c r="L97" i="41"/>
  <c r="N97" i="41"/>
  <c r="L96" i="41"/>
  <c r="N96" i="41"/>
  <c r="L95" i="41"/>
  <c r="N95" i="41"/>
  <c r="L94" i="41"/>
  <c r="N94" i="41"/>
  <c r="L93" i="41"/>
  <c r="N93" i="41"/>
  <c r="L92" i="41"/>
  <c r="N92" i="41"/>
  <c r="L91" i="41"/>
  <c r="N91" i="41"/>
  <c r="I89" i="41"/>
  <c r="J89" i="41" s="1"/>
  <c r="N90" i="41"/>
  <c r="D89" i="41"/>
  <c r="F89" i="41"/>
  <c r="L88" i="41"/>
  <c r="N88" i="41"/>
  <c r="E88" i="41"/>
  <c r="L87" i="41"/>
  <c r="N87" i="41"/>
  <c r="E87" i="41"/>
  <c r="N86" i="41"/>
  <c r="L86" i="41"/>
  <c r="M86" i="41"/>
  <c r="N85" i="41"/>
  <c r="L85" i="41"/>
  <c r="E85" i="41"/>
  <c r="G85" i="41"/>
  <c r="L84" i="41"/>
  <c r="N84" i="41"/>
  <c r="M84" i="41"/>
  <c r="L83" i="41"/>
  <c r="N83" i="41"/>
  <c r="E83" i="41"/>
  <c r="N82" i="41"/>
  <c r="E82" i="41"/>
  <c r="L81" i="41"/>
  <c r="N81" i="41"/>
  <c r="L80" i="41"/>
  <c r="N80" i="41"/>
  <c r="L79" i="41"/>
  <c r="N79" i="41"/>
  <c r="E79" i="41"/>
  <c r="N78" i="41"/>
  <c r="L78" i="41"/>
  <c r="N77" i="41"/>
  <c r="L76" i="41"/>
  <c r="N76" i="41"/>
  <c r="L74" i="41"/>
  <c r="M74" i="41"/>
  <c r="L73" i="41"/>
  <c r="N73" i="41"/>
  <c r="L71" i="41"/>
  <c r="N71" i="41"/>
  <c r="M71" i="41"/>
  <c r="L70" i="41"/>
  <c r="K68" i="41"/>
  <c r="N69" i="41"/>
  <c r="L67" i="41"/>
  <c r="N67" i="41"/>
  <c r="M67" i="41"/>
  <c r="L65" i="41"/>
  <c r="N65" i="41"/>
  <c r="M65" i="41"/>
  <c r="L63" i="41"/>
  <c r="N63" i="41"/>
  <c r="E63" i="41"/>
  <c r="M63" i="41"/>
  <c r="L62" i="41"/>
  <c r="N62" i="41"/>
  <c r="L61" i="41"/>
  <c r="N61" i="41"/>
  <c r="L60" i="41"/>
  <c r="N60" i="41"/>
  <c r="L58" i="41"/>
  <c r="N57" i="41"/>
  <c r="L56" i="41"/>
  <c r="N56" i="41"/>
  <c r="N52" i="41"/>
  <c r="L51" i="41"/>
  <c r="N51" i="41"/>
  <c r="L49" i="41"/>
  <c r="N48" i="41"/>
  <c r="L47" i="41"/>
  <c r="N47" i="41"/>
  <c r="K45" i="41"/>
  <c r="F45" i="41"/>
  <c r="N44" i="41"/>
  <c r="L43" i="41"/>
  <c r="N43" i="41"/>
  <c r="N40" i="41"/>
  <c r="L39" i="41"/>
  <c r="N39" i="41"/>
  <c r="N35" i="41"/>
  <c r="L34" i="41"/>
  <c r="N34" i="41"/>
  <c r="N31" i="41"/>
  <c r="L30" i="41"/>
  <c r="N30" i="41"/>
  <c r="N27" i="41"/>
  <c r="N26" i="41"/>
  <c r="F25" i="41"/>
  <c r="N23" i="41"/>
  <c r="L22" i="41"/>
  <c r="N22" i="41"/>
  <c r="N19" i="41"/>
  <c r="L18" i="41"/>
  <c r="N18" i="41"/>
  <c r="N15" i="41"/>
  <c r="L14" i="41"/>
  <c r="N14" i="41"/>
  <c r="N11" i="41"/>
  <c r="L10" i="41"/>
  <c r="N10" i="41"/>
  <c r="N7" i="41"/>
  <c r="F6" i="41"/>
  <c r="N99" i="46"/>
  <c r="L98" i="46"/>
  <c r="N98" i="46"/>
  <c r="L97" i="46"/>
  <c r="N97" i="46"/>
  <c r="L96" i="46"/>
  <c r="N96" i="46"/>
  <c r="L95" i="46"/>
  <c r="N95" i="46"/>
  <c r="L94" i="46"/>
  <c r="N94" i="46"/>
  <c r="L93" i="46"/>
  <c r="N93" i="46"/>
  <c r="L92" i="46"/>
  <c r="N92" i="46"/>
  <c r="L91" i="46"/>
  <c r="N91" i="46"/>
  <c r="K89" i="46"/>
  <c r="L90" i="46"/>
  <c r="N90" i="46"/>
  <c r="F89" i="46"/>
  <c r="L88" i="46"/>
  <c r="N88" i="46"/>
  <c r="E88" i="46"/>
  <c r="L87" i="46"/>
  <c r="N87" i="46"/>
  <c r="E87" i="46"/>
  <c r="L86" i="46"/>
  <c r="N86" i="46"/>
  <c r="E86" i="46"/>
  <c r="L85" i="46"/>
  <c r="N85" i="46"/>
  <c r="E85" i="46"/>
  <c r="L84" i="46"/>
  <c r="N84" i="46"/>
  <c r="E84" i="46"/>
  <c r="L83" i="46"/>
  <c r="N83" i="46"/>
  <c r="E83" i="46"/>
  <c r="L82" i="46"/>
  <c r="N82" i="46"/>
  <c r="E82" i="46"/>
  <c r="L81" i="46"/>
  <c r="N81" i="46"/>
  <c r="E81" i="46"/>
  <c r="L80" i="46"/>
  <c r="N80" i="46"/>
  <c r="E80" i="46"/>
  <c r="L79" i="46"/>
  <c r="N79" i="46"/>
  <c r="E79" i="46"/>
  <c r="L78" i="46"/>
  <c r="N78" i="46"/>
  <c r="E78" i="46"/>
  <c r="L77" i="46"/>
  <c r="N77" i="46"/>
  <c r="E77" i="46"/>
  <c r="K75" i="46"/>
  <c r="L76" i="46"/>
  <c r="N76" i="46"/>
  <c r="E76" i="46"/>
  <c r="D75" i="46"/>
  <c r="I75" i="46"/>
  <c r="J75" i="46" s="1"/>
  <c r="F75" i="46"/>
  <c r="L74" i="46"/>
  <c r="N74" i="46"/>
  <c r="E74" i="46"/>
  <c r="L73" i="46"/>
  <c r="N73" i="46"/>
  <c r="E73" i="46"/>
  <c r="L72" i="46"/>
  <c r="N72" i="46"/>
  <c r="E72" i="46"/>
  <c r="L71" i="46"/>
  <c r="N71" i="46"/>
  <c r="E71" i="46"/>
  <c r="L70" i="46"/>
  <c r="N70" i="46"/>
  <c r="E70" i="46"/>
  <c r="L69" i="46"/>
  <c r="K68" i="46"/>
  <c r="N69" i="46"/>
  <c r="E69" i="46"/>
  <c r="D68" i="46"/>
  <c r="I68" i="46"/>
  <c r="J68" i="46" s="1"/>
  <c r="F68" i="46"/>
  <c r="L67" i="46"/>
  <c r="N67" i="46"/>
  <c r="E67" i="46"/>
  <c r="L66" i="46"/>
  <c r="N66" i="46"/>
  <c r="E66" i="46"/>
  <c r="L65" i="46"/>
  <c r="N65" i="46"/>
  <c r="E65" i="46"/>
  <c r="L64" i="46"/>
  <c r="N64" i="46"/>
  <c r="L63" i="46"/>
  <c r="N63" i="46"/>
  <c r="L62" i="46"/>
  <c r="N62" i="46"/>
  <c r="L61" i="46"/>
  <c r="N61" i="46"/>
  <c r="L60" i="46"/>
  <c r="N60" i="46"/>
  <c r="L59" i="46"/>
  <c r="N59" i="46"/>
  <c r="L58" i="46"/>
  <c r="N58" i="46"/>
  <c r="L57" i="46"/>
  <c r="N57" i="46"/>
  <c r="L56" i="46"/>
  <c r="N56" i="46"/>
  <c r="L55" i="46"/>
  <c r="N55" i="46"/>
  <c r="K53" i="46"/>
  <c r="L54" i="46"/>
  <c r="N54" i="46"/>
  <c r="D53" i="46"/>
  <c r="F53" i="46"/>
  <c r="L52" i="46"/>
  <c r="N52" i="46"/>
  <c r="E52" i="46"/>
  <c r="L51" i="46"/>
  <c r="N51" i="46"/>
  <c r="E51" i="46"/>
  <c r="L50" i="46"/>
  <c r="N50" i="46"/>
  <c r="E50" i="46"/>
  <c r="L49" i="46"/>
  <c r="N49" i="46"/>
  <c r="E49" i="46"/>
  <c r="L48" i="46"/>
  <c r="N48" i="46"/>
  <c r="E48" i="46"/>
  <c r="L47" i="46"/>
  <c r="N47" i="46"/>
  <c r="E47" i="46"/>
  <c r="K45" i="46"/>
  <c r="L46" i="46"/>
  <c r="N46" i="46"/>
  <c r="I45" i="46"/>
  <c r="J45" i="46" s="1"/>
  <c r="F45" i="46"/>
  <c r="L44" i="46"/>
  <c r="N44" i="46"/>
  <c r="E44" i="46"/>
  <c r="L43" i="46"/>
  <c r="N43" i="46"/>
  <c r="E43" i="46"/>
  <c r="L42" i="46"/>
  <c r="N42" i="46"/>
  <c r="E42" i="46"/>
  <c r="L41" i="46"/>
  <c r="N41" i="46"/>
  <c r="E41" i="46"/>
  <c r="L40" i="46"/>
  <c r="N40" i="46"/>
  <c r="E40" i="46"/>
  <c r="L39" i="46"/>
  <c r="N39" i="46"/>
  <c r="E39" i="46"/>
  <c r="L38" i="46"/>
  <c r="N38" i="46"/>
  <c r="E38" i="46"/>
  <c r="K36" i="46"/>
  <c r="L37" i="46"/>
  <c r="N37" i="46"/>
  <c r="E37" i="46"/>
  <c r="D36" i="46"/>
  <c r="I36" i="46"/>
  <c r="J36" i="46" s="1"/>
  <c r="F36" i="46"/>
  <c r="L35" i="46"/>
  <c r="N35" i="46"/>
  <c r="E35" i="46"/>
  <c r="L34" i="46"/>
  <c r="N34" i="46"/>
  <c r="E34" i="46"/>
  <c r="L33" i="46"/>
  <c r="N33" i="46"/>
  <c r="E33" i="46"/>
  <c r="L32" i="46"/>
  <c r="N32" i="46"/>
  <c r="E32" i="46"/>
  <c r="L31" i="46"/>
  <c r="N31" i="46"/>
  <c r="E31" i="46"/>
  <c r="L30" i="46"/>
  <c r="N30" i="46"/>
  <c r="E30" i="46"/>
  <c r="L29" i="46"/>
  <c r="N29" i="46"/>
  <c r="E29" i="46"/>
  <c r="L28" i="46"/>
  <c r="N28" i="46"/>
  <c r="E28" i="46"/>
  <c r="L27" i="46"/>
  <c r="N27" i="46"/>
  <c r="E27" i="46"/>
  <c r="K25" i="46"/>
  <c r="F25" i="46"/>
  <c r="E26" i="46"/>
  <c r="I25" i="46"/>
  <c r="J25" i="46" s="1"/>
  <c r="D25" i="46"/>
  <c r="L24" i="46"/>
  <c r="N24" i="46"/>
  <c r="L23" i="46"/>
  <c r="N23" i="46"/>
  <c r="L22" i="46"/>
  <c r="N22" i="46"/>
  <c r="L21" i="46"/>
  <c r="N21" i="46"/>
  <c r="L20" i="46"/>
  <c r="N20" i="46"/>
  <c r="L19" i="46"/>
  <c r="N19" i="46"/>
  <c r="L18" i="46"/>
  <c r="N18" i="46"/>
  <c r="L17" i="46"/>
  <c r="N17" i="46"/>
  <c r="L16" i="46"/>
  <c r="N16" i="46"/>
  <c r="L15" i="46"/>
  <c r="N15" i="46"/>
  <c r="L14" i="46"/>
  <c r="N14" i="46"/>
  <c r="L13" i="46"/>
  <c r="N13" i="46"/>
  <c r="L12" i="46"/>
  <c r="N12" i="46"/>
  <c r="L11" i="46"/>
  <c r="N11" i="46"/>
  <c r="L10" i="46"/>
  <c r="N10" i="46"/>
  <c r="L9" i="46"/>
  <c r="N9" i="46"/>
  <c r="L8" i="46"/>
  <c r="N8" i="46"/>
  <c r="M101" i="39"/>
  <c r="L100" i="39"/>
  <c r="N100" i="39"/>
  <c r="L99" i="39"/>
  <c r="N99" i="39"/>
  <c r="L98" i="39"/>
  <c r="N98" i="39"/>
  <c r="E98" i="39"/>
  <c r="N97" i="39"/>
  <c r="L97" i="39"/>
  <c r="M97" i="39"/>
  <c r="L96" i="39"/>
  <c r="N96" i="39"/>
  <c r="L94" i="39"/>
  <c r="N94" i="39"/>
  <c r="E94" i="39"/>
  <c r="N93" i="39"/>
  <c r="L93" i="39"/>
  <c r="M93" i="39"/>
  <c r="L92" i="39"/>
  <c r="N92" i="39"/>
  <c r="L91" i="39"/>
  <c r="K89" i="39"/>
  <c r="L90" i="39"/>
  <c r="E90" i="39"/>
  <c r="L88" i="39"/>
  <c r="N88" i="39"/>
  <c r="L87" i="39"/>
  <c r="L86" i="39"/>
  <c r="N86" i="39"/>
  <c r="E86" i="39"/>
  <c r="N85" i="39"/>
  <c r="L85" i="39"/>
  <c r="M85" i="39"/>
  <c r="L84" i="39"/>
  <c r="N84" i="39"/>
  <c r="K75" i="39"/>
  <c r="L82" i="39"/>
  <c r="N82" i="39"/>
  <c r="E82" i="39"/>
  <c r="N81" i="39"/>
  <c r="L81" i="39"/>
  <c r="E81" i="39"/>
  <c r="L80" i="39"/>
  <c r="N80" i="39"/>
  <c r="L79" i="39"/>
  <c r="N79" i="39"/>
  <c r="L78" i="39"/>
  <c r="N78" i="39"/>
  <c r="N77" i="39"/>
  <c r="L77" i="39"/>
  <c r="L74" i="39"/>
  <c r="N74" i="39"/>
  <c r="N73" i="39"/>
  <c r="L73" i="39"/>
  <c r="L72" i="39"/>
  <c r="N72" i="39"/>
  <c r="L71" i="39"/>
  <c r="N71" i="39"/>
  <c r="L70" i="39"/>
  <c r="N69" i="39"/>
  <c r="L67" i="39"/>
  <c r="M67" i="39"/>
  <c r="L66" i="39"/>
  <c r="N66" i="39"/>
  <c r="E66" i="39"/>
  <c r="M65" i="39"/>
  <c r="N64" i="39"/>
  <c r="E64" i="39"/>
  <c r="L63" i="39"/>
  <c r="M63" i="39"/>
  <c r="L62" i="39"/>
  <c r="N62" i="39"/>
  <c r="E62" i="39"/>
  <c r="M61" i="39"/>
  <c r="N59" i="39"/>
  <c r="L58" i="39"/>
  <c r="N58" i="39"/>
  <c r="N55" i="39"/>
  <c r="N54" i="39"/>
  <c r="F53" i="39"/>
  <c r="L52" i="39"/>
  <c r="M51" i="39"/>
  <c r="L51" i="39"/>
  <c r="G51" i="39"/>
  <c r="E51" i="39"/>
  <c r="L50" i="39"/>
  <c r="M48" i="39"/>
  <c r="G48" i="39"/>
  <c r="E48" i="39"/>
  <c r="L47" i="39"/>
  <c r="N47" i="39"/>
  <c r="F45" i="39"/>
  <c r="L44" i="39"/>
  <c r="N44" i="39"/>
  <c r="L43" i="39"/>
  <c r="N43" i="39"/>
  <c r="L42" i="39"/>
  <c r="L40" i="39"/>
  <c r="N40" i="39"/>
  <c r="N39" i="39"/>
  <c r="M38" i="39"/>
  <c r="G38" i="39"/>
  <c r="E38" i="39"/>
  <c r="M37" i="39"/>
  <c r="G37" i="39"/>
  <c r="E37" i="39"/>
  <c r="L35" i="39"/>
  <c r="N35" i="39"/>
  <c r="L34" i="39"/>
  <c r="N34" i="39"/>
  <c r="L33" i="39"/>
  <c r="L31" i="39"/>
  <c r="N31" i="39"/>
  <c r="N30" i="39"/>
  <c r="L29" i="39"/>
  <c r="L27" i="39"/>
  <c r="N27" i="39"/>
  <c r="N26" i="39"/>
  <c r="F25" i="39"/>
  <c r="L23" i="39"/>
  <c r="N23" i="39"/>
  <c r="N22" i="39"/>
  <c r="L21" i="39"/>
  <c r="L19" i="39"/>
  <c r="N19" i="39"/>
  <c r="N18" i="39"/>
  <c r="L17" i="39"/>
  <c r="L15" i="39"/>
  <c r="N15" i="39"/>
  <c r="N14" i="39"/>
  <c r="L13" i="39"/>
  <c r="L11" i="39"/>
  <c r="N11" i="39"/>
  <c r="N10" i="39"/>
  <c r="L9" i="39"/>
  <c r="N7" i="39"/>
  <c r="N101" i="40"/>
  <c r="L100" i="40"/>
  <c r="L98" i="40"/>
  <c r="N98" i="40"/>
  <c r="L97" i="40"/>
  <c r="N97" i="40"/>
  <c r="L96" i="40"/>
  <c r="L94" i="40"/>
  <c r="N94" i="40"/>
  <c r="L93" i="40"/>
  <c r="N93" i="40"/>
  <c r="L92" i="40"/>
  <c r="L88" i="40"/>
  <c r="N88" i="40"/>
  <c r="L85" i="40"/>
  <c r="N85" i="40"/>
  <c r="L84" i="40"/>
  <c r="N84" i="40"/>
  <c r="L83" i="40"/>
  <c r="L81" i="40"/>
  <c r="N81" i="40"/>
  <c r="L80" i="40"/>
  <c r="N80" i="40"/>
  <c r="L77" i="40"/>
  <c r="N77" i="40"/>
  <c r="K75" i="40"/>
  <c r="I75" i="40"/>
  <c r="J75" i="40" s="1"/>
  <c r="D75" i="40"/>
  <c r="F75" i="40"/>
  <c r="L74" i="40"/>
  <c r="N74" i="40"/>
  <c r="L73" i="40"/>
  <c r="N73" i="40"/>
  <c r="L72" i="40"/>
  <c r="N72" i="40"/>
  <c r="L71" i="40"/>
  <c r="N71" i="40"/>
  <c r="L70" i="40"/>
  <c r="N70" i="40"/>
  <c r="K68" i="40"/>
  <c r="L69" i="40"/>
  <c r="N69" i="40"/>
  <c r="D68" i="40"/>
  <c r="L67" i="40"/>
  <c r="N67" i="40"/>
  <c r="E67" i="40"/>
  <c r="L66" i="40"/>
  <c r="N66" i="40"/>
  <c r="E66" i="40"/>
  <c r="L65" i="40"/>
  <c r="N65" i="40"/>
  <c r="E65" i="40"/>
  <c r="L64" i="40"/>
  <c r="N64" i="40"/>
  <c r="E64" i="40"/>
  <c r="L63" i="40"/>
  <c r="N63" i="40"/>
  <c r="E63" i="40"/>
  <c r="N62" i="40"/>
  <c r="E62" i="40"/>
  <c r="L61" i="40"/>
  <c r="N61" i="40"/>
  <c r="E61" i="40"/>
  <c r="L60" i="40"/>
  <c r="N60" i="40"/>
  <c r="E60" i="40"/>
  <c r="L59" i="40"/>
  <c r="N59" i="40"/>
  <c r="E59" i="40"/>
  <c r="L58" i="40"/>
  <c r="N58" i="40"/>
  <c r="E58" i="40"/>
  <c r="L57" i="40"/>
  <c r="N57" i="40"/>
  <c r="E57" i="40"/>
  <c r="L56" i="40"/>
  <c r="N56" i="40"/>
  <c r="E56" i="40"/>
  <c r="L55" i="40"/>
  <c r="N55" i="40"/>
  <c r="E55" i="40"/>
  <c r="K53" i="40"/>
  <c r="L54" i="40"/>
  <c r="N54" i="40"/>
  <c r="E54" i="40"/>
  <c r="F53" i="40"/>
  <c r="L52" i="40"/>
  <c r="N52" i="40"/>
  <c r="E52" i="40"/>
  <c r="L51" i="40"/>
  <c r="N51" i="40"/>
  <c r="E51" i="40"/>
  <c r="L50" i="40"/>
  <c r="N50" i="40"/>
  <c r="E50" i="40"/>
  <c r="L49" i="40"/>
  <c r="N49" i="40"/>
  <c r="E49" i="40"/>
  <c r="L48" i="40"/>
  <c r="N48" i="40"/>
  <c r="E48" i="40"/>
  <c r="L47" i="40"/>
  <c r="N47" i="40"/>
  <c r="E47" i="40"/>
  <c r="K45" i="40"/>
  <c r="N46" i="40"/>
  <c r="E46" i="40"/>
  <c r="D45" i="40"/>
  <c r="F45" i="40"/>
  <c r="L44" i="40"/>
  <c r="N44" i="40"/>
  <c r="E44" i="40"/>
  <c r="L43" i="40"/>
  <c r="N43" i="40"/>
  <c r="E43" i="40"/>
  <c r="N42" i="40"/>
  <c r="E42" i="40"/>
  <c r="L41" i="40"/>
  <c r="N41" i="40"/>
  <c r="L40" i="40"/>
  <c r="N40" i="40"/>
  <c r="L39" i="40"/>
  <c r="N39" i="40"/>
  <c r="L38" i="40"/>
  <c r="N38" i="40"/>
  <c r="L37" i="40"/>
  <c r="K36" i="40"/>
  <c r="I36" i="40"/>
  <c r="J36" i="40" s="1"/>
  <c r="F36" i="40"/>
  <c r="D36" i="40"/>
  <c r="N35" i="40"/>
  <c r="L34" i="40"/>
  <c r="N34" i="40"/>
  <c r="N33" i="40"/>
  <c r="L32" i="40"/>
  <c r="N32" i="40"/>
  <c r="L31" i="40"/>
  <c r="N31" i="40"/>
  <c r="L30" i="40"/>
  <c r="N30" i="40"/>
  <c r="N29" i="40"/>
  <c r="L28" i="40"/>
  <c r="N28" i="40"/>
  <c r="N27" i="40"/>
  <c r="K25" i="40"/>
  <c r="L26" i="40"/>
  <c r="N26" i="40"/>
  <c r="D25" i="40"/>
  <c r="F25" i="40"/>
  <c r="L24" i="40"/>
  <c r="E24" i="40"/>
  <c r="L23" i="40"/>
  <c r="N23" i="40"/>
  <c r="L22" i="40"/>
  <c r="N22" i="40"/>
  <c r="E22" i="40"/>
  <c r="L21" i="40"/>
  <c r="N21" i="40"/>
  <c r="E21" i="40"/>
  <c r="N20" i="40"/>
  <c r="E20" i="40"/>
  <c r="L19" i="40"/>
  <c r="N19" i="40"/>
  <c r="E19" i="40"/>
  <c r="L18" i="40"/>
  <c r="N18" i="40"/>
  <c r="E18" i="40"/>
  <c r="N17" i="40"/>
  <c r="E17" i="40"/>
  <c r="L16" i="40"/>
  <c r="E16" i="40"/>
  <c r="L15" i="40"/>
  <c r="N15" i="40"/>
  <c r="N14" i="40"/>
  <c r="E14" i="40"/>
  <c r="L13" i="40"/>
  <c r="N13" i="40"/>
  <c r="E13" i="40"/>
  <c r="L12" i="40"/>
  <c r="N12" i="40"/>
  <c r="E12" i="40"/>
  <c r="L11" i="40"/>
  <c r="N11" i="40"/>
  <c r="E11" i="40"/>
  <c r="L10" i="40"/>
  <c r="N10" i="40"/>
  <c r="E10" i="40"/>
  <c r="N9" i="40"/>
  <c r="E9" i="40"/>
  <c r="L8" i="40"/>
  <c r="E8" i="40"/>
  <c r="L7" i="40"/>
  <c r="N7" i="40"/>
  <c r="I6" i="40"/>
  <c r="J6" i="40" s="1"/>
  <c r="F6" i="40"/>
  <c r="N6" i="40" s="1"/>
  <c r="E94" i="43"/>
  <c r="D89" i="43"/>
  <c r="A89" i="43" s="1"/>
  <c r="G88" i="43"/>
  <c r="G87" i="43"/>
  <c r="G84" i="43"/>
  <c r="G83" i="43"/>
  <c r="G81" i="43"/>
  <c r="G80" i="43"/>
  <c r="G79" i="43"/>
  <c r="G78" i="43"/>
  <c r="G77" i="43"/>
  <c r="G76" i="43"/>
  <c r="F75" i="43"/>
  <c r="D68" i="43"/>
  <c r="A68" i="43" s="1"/>
  <c r="G67" i="43"/>
  <c r="G66" i="43"/>
  <c r="G65" i="43"/>
  <c r="G64" i="43"/>
  <c r="G62" i="43"/>
  <c r="G60" i="43"/>
  <c r="G59" i="43"/>
  <c r="G58" i="43"/>
  <c r="G56" i="43"/>
  <c r="G55" i="43"/>
  <c r="G54" i="43"/>
  <c r="F45" i="43"/>
  <c r="G44" i="43"/>
  <c r="G42" i="43"/>
  <c r="G41" i="43"/>
  <c r="G40" i="43"/>
  <c r="G38" i="43"/>
  <c r="G37" i="43"/>
  <c r="F36" i="43"/>
  <c r="E31" i="43"/>
  <c r="E30" i="43"/>
  <c r="F25" i="43"/>
  <c r="E27" i="43"/>
  <c r="G23" i="43"/>
  <c r="G21" i="43"/>
  <c r="E21" i="43"/>
  <c r="G17" i="43"/>
  <c r="E17" i="43"/>
  <c r="G13" i="43"/>
  <c r="E13" i="43"/>
  <c r="G11" i="43"/>
  <c r="G9" i="43"/>
  <c r="E9" i="43"/>
  <c r="L101" i="36"/>
  <c r="N99" i="36"/>
  <c r="N98" i="36"/>
  <c r="L97" i="36"/>
  <c r="N97" i="36"/>
  <c r="N91" i="36"/>
  <c r="N88" i="36"/>
  <c r="N87" i="36"/>
  <c r="N82" i="36"/>
  <c r="L79" i="36"/>
  <c r="N73" i="36"/>
  <c r="N72" i="36"/>
  <c r="N25" i="48" l="1"/>
  <c r="N53" i="46"/>
  <c r="N45" i="46"/>
  <c r="N89" i="38"/>
  <c r="N6" i="37"/>
  <c r="L89" i="37"/>
  <c r="L68" i="46"/>
  <c r="N45" i="40"/>
  <c r="N6" i="45"/>
  <c r="N6" i="38"/>
  <c r="O50" i="38"/>
  <c r="O63" i="38"/>
  <c r="O65" i="37"/>
  <c r="N25" i="40"/>
  <c r="N53" i="40"/>
  <c r="L75" i="46"/>
  <c r="O84" i="41"/>
  <c r="O77" i="45"/>
  <c r="O93" i="45"/>
  <c r="O38" i="50"/>
  <c r="L6" i="49"/>
  <c r="L6" i="40"/>
  <c r="O64" i="47"/>
  <c r="O88" i="45"/>
  <c r="O98" i="45"/>
  <c r="O41" i="37"/>
  <c r="O44" i="37"/>
  <c r="L25" i="49"/>
  <c r="O74" i="48"/>
  <c r="L36" i="37"/>
  <c r="N36" i="40"/>
  <c r="N36" i="49"/>
  <c r="N6" i="48"/>
  <c r="L25" i="46"/>
  <c r="L36" i="46"/>
  <c r="L45" i="46"/>
  <c r="L36" i="40"/>
  <c r="N25" i="46"/>
  <c r="N89" i="46"/>
  <c r="O67" i="41"/>
  <c r="O22" i="47"/>
  <c r="O28" i="47"/>
  <c r="O96" i="45"/>
  <c r="O42" i="50"/>
  <c r="O49" i="38"/>
  <c r="O61" i="38"/>
  <c r="O48" i="37"/>
  <c r="O51" i="37"/>
  <c r="N89" i="37"/>
  <c r="N23" i="36"/>
  <c r="L41" i="36"/>
  <c r="L51" i="36"/>
  <c r="L52" i="36"/>
  <c r="L56" i="36"/>
  <c r="N57" i="36"/>
  <c r="N65" i="36"/>
  <c r="N92" i="36"/>
  <c r="L98" i="36"/>
  <c r="G19" i="43"/>
  <c r="G26" i="43"/>
  <c r="G61" i="43"/>
  <c r="L33" i="40"/>
  <c r="N36" i="46"/>
  <c r="N75" i="46"/>
  <c r="O67" i="45"/>
  <c r="O69" i="45"/>
  <c r="O39" i="50"/>
  <c r="L13" i="36"/>
  <c r="L88" i="36"/>
  <c r="L17" i="40"/>
  <c r="L43" i="36"/>
  <c r="G82" i="43"/>
  <c r="L27" i="40"/>
  <c r="N56" i="36"/>
  <c r="N58" i="36"/>
  <c r="N66" i="36"/>
  <c r="F68" i="43"/>
  <c r="G68" i="43" s="1"/>
  <c r="N24" i="40"/>
  <c r="L42" i="40"/>
  <c r="L62" i="40"/>
  <c r="L64" i="39"/>
  <c r="L35" i="40"/>
  <c r="I45" i="40"/>
  <c r="F68" i="40"/>
  <c r="N68" i="40" s="1"/>
  <c r="N90" i="40"/>
  <c r="L56" i="39"/>
  <c r="L24" i="36"/>
  <c r="L33" i="36"/>
  <c r="N43" i="36"/>
  <c r="L63" i="36"/>
  <c r="L64" i="36"/>
  <c r="L82" i="36"/>
  <c r="L16" i="36"/>
  <c r="L89" i="49"/>
  <c r="O55" i="38"/>
  <c r="O80" i="38"/>
  <c r="L14" i="36"/>
  <c r="L22" i="36"/>
  <c r="L72" i="36"/>
  <c r="I53" i="40"/>
  <c r="N75" i="40"/>
  <c r="L75" i="40"/>
  <c r="N48" i="36"/>
  <c r="L55" i="36"/>
  <c r="F53" i="43"/>
  <c r="F89" i="43"/>
  <c r="G89" i="43" s="1"/>
  <c r="L15" i="36"/>
  <c r="L23" i="36"/>
  <c r="L32" i="36"/>
  <c r="L34" i="36"/>
  <c r="L61" i="36"/>
  <c r="L71" i="36"/>
  <c r="L80" i="36"/>
  <c r="L70" i="36"/>
  <c r="N16" i="36"/>
  <c r="N18" i="36"/>
  <c r="N24" i="36"/>
  <c r="N35" i="36"/>
  <c r="N9" i="36"/>
  <c r="N10" i="36"/>
  <c r="L31" i="36"/>
  <c r="N44" i="36"/>
  <c r="N47" i="36"/>
  <c r="N63" i="36"/>
  <c r="N7" i="36"/>
  <c r="L42" i="36"/>
  <c r="L44" i="36"/>
  <c r="N55" i="36"/>
  <c r="O65" i="41"/>
  <c r="O30" i="47"/>
  <c r="O73" i="45"/>
  <c r="O92" i="45"/>
  <c r="O97" i="45"/>
  <c r="O30" i="37"/>
  <c r="O32" i="37"/>
  <c r="O34" i="37"/>
  <c r="O38" i="37"/>
  <c r="O93" i="39"/>
  <c r="O97" i="39"/>
  <c r="K5" i="46"/>
  <c r="N68" i="46"/>
  <c r="O81" i="47"/>
  <c r="O85" i="47"/>
  <c r="O51" i="50"/>
  <c r="O84" i="38"/>
  <c r="O70" i="37"/>
  <c r="O85" i="39"/>
  <c r="O79" i="45"/>
  <c r="O94" i="45"/>
  <c r="O100" i="45"/>
  <c r="O65" i="38"/>
  <c r="O71" i="38"/>
  <c r="O73" i="38"/>
  <c r="N75" i="37"/>
  <c r="G10" i="36"/>
  <c r="M10" i="36"/>
  <c r="G12" i="36"/>
  <c r="M12" i="36"/>
  <c r="L26" i="36"/>
  <c r="J25" i="36"/>
  <c r="M7" i="36"/>
  <c r="E6" i="36"/>
  <c r="G7" i="36"/>
  <c r="L9" i="36"/>
  <c r="L10" i="36"/>
  <c r="N11" i="36"/>
  <c r="N12" i="36"/>
  <c r="G14" i="36"/>
  <c r="M14" i="36"/>
  <c r="M15" i="36"/>
  <c r="O15" i="36" s="1"/>
  <c r="G15" i="36"/>
  <c r="L17" i="36"/>
  <c r="L18" i="36"/>
  <c r="N19" i="36"/>
  <c r="N20" i="36"/>
  <c r="G22" i="36"/>
  <c r="M22" i="36"/>
  <c r="M23" i="36"/>
  <c r="G23" i="36"/>
  <c r="L27" i="36"/>
  <c r="L28" i="36"/>
  <c r="N29" i="36"/>
  <c r="N30" i="36"/>
  <c r="G32" i="36"/>
  <c r="M32" i="36"/>
  <c r="M33" i="36"/>
  <c r="O33" i="36" s="1"/>
  <c r="G33" i="36"/>
  <c r="L35" i="36"/>
  <c r="N37" i="36"/>
  <c r="N38" i="36"/>
  <c r="F36" i="36"/>
  <c r="N40" i="36"/>
  <c r="G42" i="36"/>
  <c r="M42" i="36"/>
  <c r="M43" i="36"/>
  <c r="G43" i="36"/>
  <c r="L47" i="36"/>
  <c r="L48" i="36"/>
  <c r="N49" i="36"/>
  <c r="N50" i="36"/>
  <c r="G52" i="36"/>
  <c r="M52" i="36"/>
  <c r="G54" i="36"/>
  <c r="E53" i="36"/>
  <c r="M54" i="36"/>
  <c r="M55" i="36"/>
  <c r="G55" i="36"/>
  <c r="L57" i="36"/>
  <c r="L58" i="36"/>
  <c r="N59" i="36"/>
  <c r="N60" i="36"/>
  <c r="G62" i="36"/>
  <c r="M62" i="36"/>
  <c r="M63" i="36"/>
  <c r="G63" i="36"/>
  <c r="L65" i="36"/>
  <c r="L66" i="36"/>
  <c r="N67" i="36"/>
  <c r="G70" i="36"/>
  <c r="M70" i="36"/>
  <c r="M71" i="36"/>
  <c r="O71" i="36" s="1"/>
  <c r="G71" i="36"/>
  <c r="L73" i="36"/>
  <c r="L74" i="36"/>
  <c r="L76" i="36"/>
  <c r="J75" i="36"/>
  <c r="N77" i="36"/>
  <c r="N78" i="36"/>
  <c r="G80" i="36"/>
  <c r="M80" i="36"/>
  <c r="M81" i="36"/>
  <c r="O81" i="36" s="1"/>
  <c r="G81" i="36"/>
  <c r="L83" i="36"/>
  <c r="L84" i="36"/>
  <c r="N85" i="36"/>
  <c r="N86" i="36"/>
  <c r="G88" i="36"/>
  <c r="M88" i="36"/>
  <c r="O88" i="36" s="1"/>
  <c r="G90" i="36"/>
  <c r="M90" i="36"/>
  <c r="E89" i="36"/>
  <c r="M91" i="36"/>
  <c r="O91" i="36" s="1"/>
  <c r="G91" i="36"/>
  <c r="L93" i="36"/>
  <c r="L94" i="36"/>
  <c r="N95" i="36"/>
  <c r="N96" i="36"/>
  <c r="G98" i="36"/>
  <c r="M98" i="36"/>
  <c r="O98" i="36" s="1"/>
  <c r="M99" i="36"/>
  <c r="O99" i="36" s="1"/>
  <c r="G99" i="36"/>
  <c r="E8" i="43"/>
  <c r="G8" i="43"/>
  <c r="E16" i="43"/>
  <c r="G16" i="43"/>
  <c r="E24" i="43"/>
  <c r="G24" i="43"/>
  <c r="E29" i="43"/>
  <c r="G29" i="43"/>
  <c r="E75" i="40"/>
  <c r="M75" i="40"/>
  <c r="G75" i="40"/>
  <c r="M11" i="36"/>
  <c r="G11" i="36"/>
  <c r="L7" i="36"/>
  <c r="J6" i="36"/>
  <c r="M13" i="36"/>
  <c r="G13" i="36"/>
  <c r="G8" i="36"/>
  <c r="M8" i="36"/>
  <c r="M9" i="36"/>
  <c r="G9" i="36"/>
  <c r="L11" i="36"/>
  <c r="L12" i="36"/>
  <c r="N13" i="36"/>
  <c r="N14" i="36"/>
  <c r="G16" i="36"/>
  <c r="M16" i="36"/>
  <c r="M17" i="36"/>
  <c r="O17" i="36" s="1"/>
  <c r="G17" i="36"/>
  <c r="L19" i="36"/>
  <c r="L20" i="36"/>
  <c r="N21" i="36"/>
  <c r="N22" i="36"/>
  <c r="G24" i="36"/>
  <c r="M24" i="36"/>
  <c r="G26" i="36"/>
  <c r="M26" i="36"/>
  <c r="E25" i="36"/>
  <c r="M27" i="36"/>
  <c r="O27" i="36" s="1"/>
  <c r="G27" i="36"/>
  <c r="L29" i="36"/>
  <c r="L30" i="36"/>
  <c r="N31" i="36"/>
  <c r="N32" i="36"/>
  <c r="G34" i="36"/>
  <c r="M34" i="36"/>
  <c r="O34" i="36" s="1"/>
  <c r="M35" i="36"/>
  <c r="G35" i="36"/>
  <c r="J36" i="36"/>
  <c r="L37" i="36"/>
  <c r="M39" i="36"/>
  <c r="L39" i="36"/>
  <c r="L40" i="36"/>
  <c r="N41" i="36"/>
  <c r="N42" i="36"/>
  <c r="G44" i="36"/>
  <c r="M44" i="36"/>
  <c r="G46" i="36"/>
  <c r="E45" i="36"/>
  <c r="M46" i="36"/>
  <c r="M47" i="36"/>
  <c r="G47" i="36"/>
  <c r="L49" i="36"/>
  <c r="L50" i="36"/>
  <c r="N51" i="36"/>
  <c r="N52" i="36"/>
  <c r="N54" i="36"/>
  <c r="F53" i="36"/>
  <c r="G56" i="36"/>
  <c r="M56" i="36"/>
  <c r="M57" i="36"/>
  <c r="G57" i="36"/>
  <c r="L59" i="36"/>
  <c r="L60" i="36"/>
  <c r="N61" i="36"/>
  <c r="N62" i="36"/>
  <c r="G64" i="36"/>
  <c r="M64" i="36"/>
  <c r="O64" i="36" s="1"/>
  <c r="M65" i="36"/>
  <c r="G65" i="36"/>
  <c r="L67" i="36"/>
  <c r="N69" i="36"/>
  <c r="F68" i="36"/>
  <c r="N70" i="36"/>
  <c r="G72" i="36"/>
  <c r="M72" i="36"/>
  <c r="O72" i="36" s="1"/>
  <c r="M73" i="36"/>
  <c r="O73" i="36" s="1"/>
  <c r="G73" i="36"/>
  <c r="L77" i="36"/>
  <c r="L78" i="36"/>
  <c r="N79" i="36"/>
  <c r="N80" i="36"/>
  <c r="G82" i="36"/>
  <c r="M82" i="36"/>
  <c r="O82" i="36" s="1"/>
  <c r="M83" i="36"/>
  <c r="G83" i="36"/>
  <c r="L85" i="36"/>
  <c r="L86" i="36"/>
  <c r="N90" i="36"/>
  <c r="F89" i="36"/>
  <c r="G92" i="36"/>
  <c r="M92" i="36"/>
  <c r="M93" i="36"/>
  <c r="G93" i="36"/>
  <c r="L95" i="36"/>
  <c r="L96" i="36"/>
  <c r="G100" i="36"/>
  <c r="M100" i="36"/>
  <c r="M101" i="36"/>
  <c r="G101" i="36"/>
  <c r="F6" i="43"/>
  <c r="E10" i="43"/>
  <c r="G10" i="43"/>
  <c r="E18" i="43"/>
  <c r="G18" i="43"/>
  <c r="G33" i="43"/>
  <c r="E33" i="43"/>
  <c r="E68" i="40"/>
  <c r="G18" i="36"/>
  <c r="M18" i="36"/>
  <c r="N26" i="36"/>
  <c r="F25" i="36"/>
  <c r="G28" i="36"/>
  <c r="M28" i="36"/>
  <c r="O28" i="36" s="1"/>
  <c r="M29" i="36"/>
  <c r="G29" i="36"/>
  <c r="M37" i="36"/>
  <c r="E36" i="36"/>
  <c r="G37" i="36"/>
  <c r="N46" i="36"/>
  <c r="F45" i="36"/>
  <c r="G48" i="36"/>
  <c r="M48" i="36"/>
  <c r="M49" i="36"/>
  <c r="G49" i="36"/>
  <c r="J53" i="36"/>
  <c r="L54" i="36"/>
  <c r="G58" i="36"/>
  <c r="M58" i="36"/>
  <c r="M59" i="36"/>
  <c r="G59" i="36"/>
  <c r="G66" i="36"/>
  <c r="M66" i="36"/>
  <c r="M67" i="36"/>
  <c r="G67" i="36"/>
  <c r="J68" i="36"/>
  <c r="L69" i="36"/>
  <c r="G74" i="36"/>
  <c r="M74" i="36"/>
  <c r="G76" i="36"/>
  <c r="M76" i="36"/>
  <c r="E75" i="36"/>
  <c r="M77" i="36"/>
  <c r="G77" i="36"/>
  <c r="G84" i="36"/>
  <c r="M84" i="36"/>
  <c r="M85" i="36"/>
  <c r="G85" i="36"/>
  <c r="L90" i="36"/>
  <c r="J89" i="36"/>
  <c r="G94" i="36"/>
  <c r="M94" i="36"/>
  <c r="M95" i="36"/>
  <c r="G95" i="36"/>
  <c r="N100" i="36"/>
  <c r="E12" i="43"/>
  <c r="G12" i="43"/>
  <c r="E20" i="43"/>
  <c r="G20" i="43"/>
  <c r="E25" i="40"/>
  <c r="G25" i="40"/>
  <c r="E45" i="40"/>
  <c r="G45" i="40"/>
  <c r="N8" i="36"/>
  <c r="F6" i="36"/>
  <c r="M19" i="36"/>
  <c r="O19" i="36" s="1"/>
  <c r="G19" i="36"/>
  <c r="G20" i="36"/>
  <c r="M20" i="36"/>
  <c r="M21" i="36"/>
  <c r="G21" i="36"/>
  <c r="G30" i="36"/>
  <c r="M30" i="36"/>
  <c r="M31" i="36"/>
  <c r="G31" i="36"/>
  <c r="M38" i="36"/>
  <c r="G38" i="36"/>
  <c r="G40" i="36"/>
  <c r="M40" i="36"/>
  <c r="M41" i="36"/>
  <c r="G41" i="36"/>
  <c r="J45" i="36"/>
  <c r="L46" i="36"/>
  <c r="G50" i="36"/>
  <c r="M50" i="36"/>
  <c r="M51" i="36"/>
  <c r="G51" i="36"/>
  <c r="G60" i="36"/>
  <c r="M60" i="36"/>
  <c r="M61" i="36"/>
  <c r="G61" i="36"/>
  <c r="M69" i="36"/>
  <c r="E68" i="36"/>
  <c r="G69" i="36"/>
  <c r="N74" i="36"/>
  <c r="N76" i="36"/>
  <c r="F75" i="36"/>
  <c r="G78" i="36"/>
  <c r="M78" i="36"/>
  <c r="M79" i="36"/>
  <c r="G79" i="36"/>
  <c r="N83" i="36"/>
  <c r="N84" i="36"/>
  <c r="G86" i="36"/>
  <c r="M86" i="36"/>
  <c r="M87" i="36"/>
  <c r="O87" i="36" s="1"/>
  <c r="G87" i="36"/>
  <c r="L91" i="36"/>
  <c r="L92" i="36"/>
  <c r="N93" i="36"/>
  <c r="N94" i="36"/>
  <c r="G96" i="36"/>
  <c r="M96" i="36"/>
  <c r="M97" i="36"/>
  <c r="O97" i="36" s="1"/>
  <c r="G97" i="36"/>
  <c r="L99" i="36"/>
  <c r="L100" i="36"/>
  <c r="N101" i="36"/>
  <c r="E14" i="43"/>
  <c r="G14" i="43"/>
  <c r="E22" i="43"/>
  <c r="G22" i="43"/>
  <c r="N39" i="36"/>
  <c r="D6" i="43"/>
  <c r="A6" i="43" s="1"/>
  <c r="G31" i="43"/>
  <c r="G45" i="43"/>
  <c r="M7" i="40"/>
  <c r="O7" i="40" s="1"/>
  <c r="M8" i="40"/>
  <c r="O8" i="40" s="1"/>
  <c r="G8" i="40"/>
  <c r="G9" i="40"/>
  <c r="M9" i="40"/>
  <c r="O9" i="40" s="1"/>
  <c r="M10" i="40"/>
  <c r="O10" i="40" s="1"/>
  <c r="G10" i="40"/>
  <c r="G11" i="40"/>
  <c r="M11" i="40"/>
  <c r="O11" i="40" s="1"/>
  <c r="M12" i="40"/>
  <c r="O12" i="40" s="1"/>
  <c r="G12" i="40"/>
  <c r="G13" i="40"/>
  <c r="M13" i="40"/>
  <c r="O13" i="40" s="1"/>
  <c r="M14" i="40"/>
  <c r="O14" i="40" s="1"/>
  <c r="G14" i="40"/>
  <c r="G15" i="40"/>
  <c r="M15" i="40"/>
  <c r="O15" i="40" s="1"/>
  <c r="M16" i="40"/>
  <c r="O16" i="40" s="1"/>
  <c r="G16" i="40"/>
  <c r="G17" i="40"/>
  <c r="M17" i="40"/>
  <c r="O17" i="40" s="1"/>
  <c r="M18" i="40"/>
  <c r="O18" i="40" s="1"/>
  <c r="G18" i="40"/>
  <c r="G19" i="40"/>
  <c r="M19" i="40"/>
  <c r="O19" i="40" s="1"/>
  <c r="M20" i="40"/>
  <c r="O20" i="40" s="1"/>
  <c r="G20" i="40"/>
  <c r="G21" i="40"/>
  <c r="M21" i="40"/>
  <c r="O21" i="40" s="1"/>
  <c r="M22" i="40"/>
  <c r="O22" i="40" s="1"/>
  <c r="G22" i="40"/>
  <c r="G23" i="40"/>
  <c r="M23" i="40"/>
  <c r="O23" i="40" s="1"/>
  <c r="M24" i="40"/>
  <c r="G24" i="40"/>
  <c r="M54" i="40"/>
  <c r="O54" i="40" s="1"/>
  <c r="G54" i="40"/>
  <c r="G55" i="40"/>
  <c r="M55" i="40"/>
  <c r="O55" i="40" s="1"/>
  <c r="M56" i="40"/>
  <c r="O56" i="40" s="1"/>
  <c r="G56" i="40"/>
  <c r="G57" i="40"/>
  <c r="M57" i="40"/>
  <c r="O57" i="40" s="1"/>
  <c r="M58" i="40"/>
  <c r="O58" i="40" s="1"/>
  <c r="G58" i="40"/>
  <c r="G59" i="40"/>
  <c r="M59" i="40"/>
  <c r="O59" i="40" s="1"/>
  <c r="M60" i="40"/>
  <c r="O60" i="40" s="1"/>
  <c r="G60" i="40"/>
  <c r="G61" i="40"/>
  <c r="M61" i="40"/>
  <c r="O61" i="40" s="1"/>
  <c r="M62" i="40"/>
  <c r="O62" i="40" s="1"/>
  <c r="G62" i="40"/>
  <c r="G63" i="40"/>
  <c r="M63" i="40"/>
  <c r="O63" i="40" s="1"/>
  <c r="M64" i="40"/>
  <c r="O64" i="40" s="1"/>
  <c r="G64" i="40"/>
  <c r="G65" i="40"/>
  <c r="M65" i="40"/>
  <c r="O65" i="40" s="1"/>
  <c r="M66" i="40"/>
  <c r="O66" i="40" s="1"/>
  <c r="G66" i="40"/>
  <c r="G67" i="40"/>
  <c r="M67" i="40"/>
  <c r="O67" i="40" s="1"/>
  <c r="L76" i="40"/>
  <c r="N78" i="40"/>
  <c r="M80" i="40"/>
  <c r="O80" i="40" s="1"/>
  <c r="E80" i="40"/>
  <c r="G80" i="40"/>
  <c r="N82" i="40"/>
  <c r="M84" i="40"/>
  <c r="O84" i="40" s="1"/>
  <c r="E84" i="40"/>
  <c r="G84" i="40"/>
  <c r="N86" i="40"/>
  <c r="M88" i="40"/>
  <c r="O88" i="40" s="1"/>
  <c r="E88" i="40"/>
  <c r="G88" i="40"/>
  <c r="L90" i="40"/>
  <c r="I89" i="40"/>
  <c r="J89" i="40" s="1"/>
  <c r="N91" i="40"/>
  <c r="G93" i="40"/>
  <c r="M93" i="40"/>
  <c r="O93" i="40" s="1"/>
  <c r="E93" i="40"/>
  <c r="N95" i="40"/>
  <c r="G97" i="40"/>
  <c r="M97" i="40"/>
  <c r="O97" i="40" s="1"/>
  <c r="E97" i="40"/>
  <c r="N99" i="40"/>
  <c r="G101" i="40"/>
  <c r="M101" i="40"/>
  <c r="O101" i="40" s="1"/>
  <c r="E101" i="40"/>
  <c r="L7" i="39"/>
  <c r="I6" i="39"/>
  <c r="J6" i="39" s="1"/>
  <c r="N8" i="39"/>
  <c r="G10" i="39"/>
  <c r="M10" i="39"/>
  <c r="O10" i="39" s="1"/>
  <c r="E10" i="39"/>
  <c r="N12" i="39"/>
  <c r="G14" i="39"/>
  <c r="M14" i="39"/>
  <c r="O14" i="39" s="1"/>
  <c r="E14" i="39"/>
  <c r="N16" i="39"/>
  <c r="G18" i="39"/>
  <c r="M18" i="39"/>
  <c r="O18" i="39" s="1"/>
  <c r="E18" i="39"/>
  <c r="N20" i="39"/>
  <c r="G22" i="39"/>
  <c r="M22" i="39"/>
  <c r="O22" i="39" s="1"/>
  <c r="E22" i="39"/>
  <c r="N24" i="39"/>
  <c r="G26" i="39"/>
  <c r="M26" i="39"/>
  <c r="O26" i="39" s="1"/>
  <c r="E26" i="39"/>
  <c r="D25" i="39"/>
  <c r="K25" i="39"/>
  <c r="N25" i="39" s="1"/>
  <c r="N28" i="39"/>
  <c r="G30" i="39"/>
  <c r="M30" i="39"/>
  <c r="O30" i="39" s="1"/>
  <c r="E30" i="39"/>
  <c r="N32" i="39"/>
  <c r="G34" i="39"/>
  <c r="M34" i="39"/>
  <c r="O34" i="39" s="1"/>
  <c r="E34" i="39"/>
  <c r="M39" i="39"/>
  <c r="O39" i="39" s="1"/>
  <c r="E39" i="39"/>
  <c r="D36" i="39"/>
  <c r="G39" i="39"/>
  <c r="N41" i="39"/>
  <c r="M43" i="39"/>
  <c r="O43" i="39" s="1"/>
  <c r="E43" i="39"/>
  <c r="G43" i="39"/>
  <c r="M47" i="39"/>
  <c r="O47" i="39" s="1"/>
  <c r="E47" i="39"/>
  <c r="G47" i="39"/>
  <c r="N48" i="39"/>
  <c r="O48" i="39" s="1"/>
  <c r="L48" i="39"/>
  <c r="N49" i="39"/>
  <c r="M55" i="39"/>
  <c r="O55" i="39" s="1"/>
  <c r="E55" i="39"/>
  <c r="G55" i="39"/>
  <c r="N57" i="39"/>
  <c r="M59" i="39"/>
  <c r="O59" i="39" s="1"/>
  <c r="E59" i="39"/>
  <c r="G59" i="39"/>
  <c r="L76" i="39"/>
  <c r="I75" i="39"/>
  <c r="N83" i="39"/>
  <c r="M95" i="39"/>
  <c r="G95" i="39"/>
  <c r="E95" i="39"/>
  <c r="N101" i="39"/>
  <c r="O101" i="39" s="1"/>
  <c r="L101" i="39"/>
  <c r="E7" i="43"/>
  <c r="E11" i="43"/>
  <c r="E15" i="43"/>
  <c r="E19" i="43"/>
  <c r="E23" i="43"/>
  <c r="D25" i="43"/>
  <c r="A25" i="43" s="1"/>
  <c r="G28" i="43"/>
  <c r="G32" i="43"/>
  <c r="E37" i="43"/>
  <c r="E38" i="43"/>
  <c r="E39" i="43"/>
  <c r="E40" i="43"/>
  <c r="E41" i="43"/>
  <c r="E42" i="43"/>
  <c r="E43" i="43"/>
  <c r="E44" i="43"/>
  <c r="E54" i="43"/>
  <c r="E55" i="43"/>
  <c r="E56" i="43"/>
  <c r="E57" i="43"/>
  <c r="E58" i="43"/>
  <c r="E59" i="43"/>
  <c r="E60" i="43"/>
  <c r="E61" i="43"/>
  <c r="E62" i="43"/>
  <c r="E63" i="43"/>
  <c r="E64" i="43"/>
  <c r="E65" i="43"/>
  <c r="E66" i="43"/>
  <c r="E67" i="43"/>
  <c r="E76" i="43"/>
  <c r="E77" i="43"/>
  <c r="E78" i="43"/>
  <c r="E79" i="43"/>
  <c r="E80" i="43"/>
  <c r="E81" i="43"/>
  <c r="E82" i="43"/>
  <c r="E83" i="43"/>
  <c r="E84" i="43"/>
  <c r="E85" i="43"/>
  <c r="E86" i="43"/>
  <c r="E87" i="43"/>
  <c r="E88" i="43"/>
  <c r="M26" i="40"/>
  <c r="O26" i="40" s="1"/>
  <c r="G26" i="40"/>
  <c r="G27" i="40"/>
  <c r="M27" i="40"/>
  <c r="O27" i="40" s="1"/>
  <c r="M28" i="40"/>
  <c r="O28" i="40" s="1"/>
  <c r="G28" i="40"/>
  <c r="G29" i="40"/>
  <c r="M29" i="40"/>
  <c r="O29" i="40" s="1"/>
  <c r="M30" i="40"/>
  <c r="O30" i="40" s="1"/>
  <c r="G30" i="40"/>
  <c r="G31" i="40"/>
  <c r="M31" i="40"/>
  <c r="O31" i="40" s="1"/>
  <c r="M32" i="40"/>
  <c r="O32" i="40" s="1"/>
  <c r="G32" i="40"/>
  <c r="G33" i="40"/>
  <c r="M33" i="40"/>
  <c r="O33" i="40" s="1"/>
  <c r="M34" i="40"/>
  <c r="O34" i="40" s="1"/>
  <c r="G34" i="40"/>
  <c r="G35" i="40"/>
  <c r="M35" i="40"/>
  <c r="O35" i="40" s="1"/>
  <c r="M36" i="40"/>
  <c r="G36" i="40"/>
  <c r="E36" i="40"/>
  <c r="N37" i="40"/>
  <c r="L46" i="40"/>
  <c r="G69" i="40"/>
  <c r="M69" i="40"/>
  <c r="O69" i="40" s="1"/>
  <c r="M70" i="40"/>
  <c r="O70" i="40" s="1"/>
  <c r="G70" i="40"/>
  <c r="G71" i="40"/>
  <c r="M71" i="40"/>
  <c r="O71" i="40" s="1"/>
  <c r="M72" i="40"/>
  <c r="O72" i="40" s="1"/>
  <c r="G72" i="40"/>
  <c r="G73" i="40"/>
  <c r="M73" i="40"/>
  <c r="O73" i="40" s="1"/>
  <c r="M74" i="40"/>
  <c r="O74" i="40" s="1"/>
  <c r="G74" i="40"/>
  <c r="N76" i="40"/>
  <c r="G77" i="40"/>
  <c r="M77" i="40"/>
  <c r="O77" i="40" s="1"/>
  <c r="E77" i="40"/>
  <c r="L78" i="40"/>
  <c r="N79" i="40"/>
  <c r="G81" i="40"/>
  <c r="M81" i="40"/>
  <c r="O81" i="40" s="1"/>
  <c r="E81" i="40"/>
  <c r="L82" i="40"/>
  <c r="N83" i="40"/>
  <c r="G85" i="40"/>
  <c r="M85" i="40"/>
  <c r="O85" i="40" s="1"/>
  <c r="E85" i="40"/>
  <c r="L86" i="40"/>
  <c r="N87" i="40"/>
  <c r="M90" i="40"/>
  <c r="E90" i="40"/>
  <c r="D89" i="40"/>
  <c r="G90" i="40"/>
  <c r="K89" i="40"/>
  <c r="K5" i="40" s="1"/>
  <c r="L91" i="40"/>
  <c r="N92" i="40"/>
  <c r="M94" i="40"/>
  <c r="O94" i="40" s="1"/>
  <c r="E94" i="40"/>
  <c r="G94" i="40"/>
  <c r="L95" i="40"/>
  <c r="N96" i="40"/>
  <c r="M98" i="40"/>
  <c r="O98" i="40" s="1"/>
  <c r="E98" i="40"/>
  <c r="G98" i="40"/>
  <c r="L99" i="40"/>
  <c r="N100" i="40"/>
  <c r="M7" i="39"/>
  <c r="O7" i="39" s="1"/>
  <c r="D6" i="39"/>
  <c r="L8" i="39"/>
  <c r="N9" i="39"/>
  <c r="M11" i="39"/>
  <c r="O11" i="39" s="1"/>
  <c r="E11" i="39"/>
  <c r="G11" i="39"/>
  <c r="L12" i="39"/>
  <c r="N13" i="39"/>
  <c r="M15" i="39"/>
  <c r="O15" i="39" s="1"/>
  <c r="E15" i="39"/>
  <c r="G15" i="39"/>
  <c r="L16" i="39"/>
  <c r="N17" i="39"/>
  <c r="M19" i="39"/>
  <c r="O19" i="39" s="1"/>
  <c r="E19" i="39"/>
  <c r="G19" i="39"/>
  <c r="L20" i="39"/>
  <c r="N21" i="39"/>
  <c r="M23" i="39"/>
  <c r="O23" i="39" s="1"/>
  <c r="E23" i="39"/>
  <c r="G23" i="39"/>
  <c r="L24" i="39"/>
  <c r="M27" i="39"/>
  <c r="O27" i="39" s="1"/>
  <c r="E27" i="39"/>
  <c r="G27" i="39"/>
  <c r="L28" i="39"/>
  <c r="N29" i="39"/>
  <c r="M31" i="39"/>
  <c r="O31" i="39" s="1"/>
  <c r="E31" i="39"/>
  <c r="G31" i="39"/>
  <c r="L32" i="39"/>
  <c r="N33" i="39"/>
  <c r="M35" i="39"/>
  <c r="O35" i="39" s="1"/>
  <c r="E35" i="39"/>
  <c r="G35" i="39"/>
  <c r="K36" i="39"/>
  <c r="L37" i="39"/>
  <c r="G40" i="39"/>
  <c r="M40" i="39"/>
  <c r="O40" i="39" s="1"/>
  <c r="E40" i="39"/>
  <c r="L41" i="39"/>
  <c r="N42" i="39"/>
  <c r="G44" i="39"/>
  <c r="M44" i="39"/>
  <c r="O44" i="39" s="1"/>
  <c r="E44" i="39"/>
  <c r="N46" i="39"/>
  <c r="L49" i="39"/>
  <c r="N50" i="39"/>
  <c r="G52" i="39"/>
  <c r="M52" i="39"/>
  <c r="E52" i="39"/>
  <c r="G56" i="39"/>
  <c r="M56" i="39"/>
  <c r="E56" i="39"/>
  <c r="L57" i="39"/>
  <c r="G60" i="39"/>
  <c r="M60" i="39"/>
  <c r="E60" i="39"/>
  <c r="M71" i="39"/>
  <c r="O71" i="39" s="1"/>
  <c r="G71" i="39"/>
  <c r="E71" i="39"/>
  <c r="M79" i="39"/>
  <c r="O79" i="39" s="1"/>
  <c r="G79" i="39"/>
  <c r="E79" i="39"/>
  <c r="L83" i="39"/>
  <c r="N87" i="39"/>
  <c r="N91" i="39"/>
  <c r="M99" i="39"/>
  <c r="O99" i="39" s="1"/>
  <c r="G99" i="39"/>
  <c r="E99" i="39"/>
  <c r="M8" i="46"/>
  <c r="O8" i="46" s="1"/>
  <c r="E8" i="46"/>
  <c r="D6" i="46"/>
  <c r="G8" i="46"/>
  <c r="E26" i="43"/>
  <c r="E28" i="43"/>
  <c r="E32" i="43"/>
  <c r="G34" i="43"/>
  <c r="G35" i="43"/>
  <c r="D36" i="43"/>
  <c r="A36" i="43" s="1"/>
  <c r="G46" i="43"/>
  <c r="G47" i="43"/>
  <c r="G48" i="43"/>
  <c r="G49" i="43"/>
  <c r="G50" i="43"/>
  <c r="G51" i="43"/>
  <c r="G52" i="43"/>
  <c r="D53" i="43"/>
  <c r="A53" i="43" s="1"/>
  <c r="G69" i="43"/>
  <c r="G70" i="43"/>
  <c r="G71" i="43"/>
  <c r="G72" i="43"/>
  <c r="G73" i="43"/>
  <c r="G74" i="43"/>
  <c r="D75" i="43"/>
  <c r="A75" i="43" s="1"/>
  <c r="G90" i="43"/>
  <c r="G91" i="43"/>
  <c r="G92" i="43"/>
  <c r="G93" i="43"/>
  <c r="G94" i="43"/>
  <c r="G95" i="43"/>
  <c r="G96" i="43"/>
  <c r="G97" i="43"/>
  <c r="G98" i="43"/>
  <c r="G99" i="43"/>
  <c r="G100" i="43"/>
  <c r="G101" i="43"/>
  <c r="I25" i="40"/>
  <c r="J25" i="40" s="1"/>
  <c r="E26" i="40"/>
  <c r="E27" i="40"/>
  <c r="E28" i="40"/>
  <c r="E29" i="40"/>
  <c r="E30" i="40"/>
  <c r="E31" i="40"/>
  <c r="E32" i="40"/>
  <c r="E33" i="40"/>
  <c r="E34" i="40"/>
  <c r="E35" i="40"/>
  <c r="G37" i="40"/>
  <c r="M37" i="40"/>
  <c r="M38" i="40"/>
  <c r="O38" i="40" s="1"/>
  <c r="G38" i="40"/>
  <c r="G39" i="40"/>
  <c r="M39" i="40"/>
  <c r="O39" i="40" s="1"/>
  <c r="M40" i="40"/>
  <c r="O40" i="40" s="1"/>
  <c r="G40" i="40"/>
  <c r="G41" i="40"/>
  <c r="M41" i="40"/>
  <c r="O41" i="40" s="1"/>
  <c r="M42" i="40"/>
  <c r="O42" i="40" s="1"/>
  <c r="G42" i="40"/>
  <c r="G43" i="40"/>
  <c r="M43" i="40"/>
  <c r="O43" i="40" s="1"/>
  <c r="M44" i="40"/>
  <c r="O44" i="40" s="1"/>
  <c r="G44" i="40"/>
  <c r="I68" i="40"/>
  <c r="E69" i="40"/>
  <c r="E70" i="40"/>
  <c r="E71" i="40"/>
  <c r="E72" i="40"/>
  <c r="E73" i="40"/>
  <c r="E74" i="40"/>
  <c r="M76" i="40"/>
  <c r="G76" i="40"/>
  <c r="M78" i="40"/>
  <c r="E78" i="40"/>
  <c r="G78" i="40"/>
  <c r="L79" i="40"/>
  <c r="M82" i="40"/>
  <c r="E82" i="40"/>
  <c r="G82" i="40"/>
  <c r="M86" i="40"/>
  <c r="E86" i="40"/>
  <c r="G86" i="40"/>
  <c r="L87" i="40"/>
  <c r="G91" i="40"/>
  <c r="M91" i="40"/>
  <c r="E91" i="40"/>
  <c r="G95" i="40"/>
  <c r="M95" i="40"/>
  <c r="E95" i="40"/>
  <c r="G99" i="40"/>
  <c r="M99" i="40"/>
  <c r="E99" i="40"/>
  <c r="G8" i="39"/>
  <c r="M8" i="39"/>
  <c r="E8" i="39"/>
  <c r="G12" i="39"/>
  <c r="M12" i="39"/>
  <c r="E12" i="39"/>
  <c r="G16" i="39"/>
  <c r="M16" i="39"/>
  <c r="E16" i="39"/>
  <c r="G20" i="39"/>
  <c r="M20" i="39"/>
  <c r="E20" i="39"/>
  <c r="G24" i="39"/>
  <c r="M24" i="39"/>
  <c r="E24" i="39"/>
  <c r="G28" i="39"/>
  <c r="M28" i="39"/>
  <c r="E28" i="39"/>
  <c r="G32" i="39"/>
  <c r="M32" i="39"/>
  <c r="E32" i="39"/>
  <c r="N38" i="39"/>
  <c r="O38" i="39" s="1"/>
  <c r="L38" i="39"/>
  <c r="M41" i="39"/>
  <c r="E41" i="39"/>
  <c r="G41" i="39"/>
  <c r="L46" i="39"/>
  <c r="I45" i="39"/>
  <c r="J45" i="39" s="1"/>
  <c r="M49" i="39"/>
  <c r="O49" i="39" s="1"/>
  <c r="E49" i="39"/>
  <c r="G49" i="39"/>
  <c r="L54" i="39"/>
  <c r="I53" i="39"/>
  <c r="J53" i="39" s="1"/>
  <c r="M57" i="39"/>
  <c r="E57" i="39"/>
  <c r="G57" i="39"/>
  <c r="M69" i="39"/>
  <c r="O69" i="39" s="1"/>
  <c r="E69" i="39"/>
  <c r="G69" i="39"/>
  <c r="D68" i="39"/>
  <c r="F68" i="39"/>
  <c r="N70" i="39"/>
  <c r="M77" i="39"/>
  <c r="O77" i="39" s="1"/>
  <c r="E77" i="39"/>
  <c r="D75" i="39"/>
  <c r="G77" i="39"/>
  <c r="M83" i="39"/>
  <c r="G83" i="39"/>
  <c r="E83" i="39"/>
  <c r="N95" i="39"/>
  <c r="F6" i="46"/>
  <c r="N7" i="46"/>
  <c r="M68" i="46"/>
  <c r="G68" i="46"/>
  <c r="E68" i="46"/>
  <c r="E75" i="46"/>
  <c r="M75" i="46"/>
  <c r="G75" i="46"/>
  <c r="G7" i="43"/>
  <c r="G30" i="43"/>
  <c r="E34" i="43"/>
  <c r="E35" i="43"/>
  <c r="E46" i="43"/>
  <c r="E47" i="43"/>
  <c r="E48" i="43"/>
  <c r="E49" i="43"/>
  <c r="E50" i="43"/>
  <c r="E51" i="43"/>
  <c r="E52" i="43"/>
  <c r="E69" i="43"/>
  <c r="E70" i="43"/>
  <c r="E71" i="43"/>
  <c r="E72" i="43"/>
  <c r="E73" i="43"/>
  <c r="E74" i="43"/>
  <c r="E90" i="43"/>
  <c r="E91" i="43"/>
  <c r="E92" i="43"/>
  <c r="E93" i="43"/>
  <c r="E95" i="43"/>
  <c r="E96" i="43"/>
  <c r="E97" i="43"/>
  <c r="E98" i="43"/>
  <c r="E99" i="43"/>
  <c r="E100" i="43"/>
  <c r="E101" i="43"/>
  <c r="D6" i="40"/>
  <c r="E37" i="40"/>
  <c r="E38" i="40"/>
  <c r="E39" i="40"/>
  <c r="E40" i="40"/>
  <c r="E41" i="40"/>
  <c r="M46" i="40"/>
  <c r="O46" i="40" s="1"/>
  <c r="G46" i="40"/>
  <c r="G47" i="40"/>
  <c r="M47" i="40"/>
  <c r="O47" i="40" s="1"/>
  <c r="M48" i="40"/>
  <c r="O48" i="40" s="1"/>
  <c r="G48" i="40"/>
  <c r="G49" i="40"/>
  <c r="M49" i="40"/>
  <c r="O49" i="40" s="1"/>
  <c r="M50" i="40"/>
  <c r="O50" i="40" s="1"/>
  <c r="G50" i="40"/>
  <c r="G51" i="40"/>
  <c r="M51" i="40"/>
  <c r="O51" i="40" s="1"/>
  <c r="M52" i="40"/>
  <c r="O52" i="40" s="1"/>
  <c r="G52" i="40"/>
  <c r="D53" i="40"/>
  <c r="E76" i="40"/>
  <c r="G79" i="40"/>
  <c r="M79" i="40"/>
  <c r="E79" i="40"/>
  <c r="G83" i="40"/>
  <c r="M83" i="40"/>
  <c r="O83" i="40" s="1"/>
  <c r="E83" i="40"/>
  <c r="G87" i="40"/>
  <c r="M87" i="40"/>
  <c r="E87" i="40"/>
  <c r="M92" i="40"/>
  <c r="E92" i="40"/>
  <c r="G92" i="40"/>
  <c r="M96" i="40"/>
  <c r="E96" i="40"/>
  <c r="G96" i="40"/>
  <c r="M100" i="40"/>
  <c r="E100" i="40"/>
  <c r="G100" i="40"/>
  <c r="L101" i="40"/>
  <c r="M9" i="39"/>
  <c r="E9" i="39"/>
  <c r="G9" i="39"/>
  <c r="L10" i="39"/>
  <c r="M13" i="39"/>
  <c r="E13" i="39"/>
  <c r="G13" i="39"/>
  <c r="L14" i="39"/>
  <c r="M17" i="39"/>
  <c r="E17" i="39"/>
  <c r="G17" i="39"/>
  <c r="L18" i="39"/>
  <c r="M21" i="39"/>
  <c r="E21" i="39"/>
  <c r="G21" i="39"/>
  <c r="L22" i="39"/>
  <c r="L26" i="39"/>
  <c r="I25" i="39"/>
  <c r="J25" i="39" s="1"/>
  <c r="M29" i="39"/>
  <c r="E29" i="39"/>
  <c r="G29" i="39"/>
  <c r="L30" i="39"/>
  <c r="M33" i="39"/>
  <c r="E33" i="39"/>
  <c r="G33" i="39"/>
  <c r="L39" i="39"/>
  <c r="I36" i="39"/>
  <c r="J36" i="39" s="1"/>
  <c r="G42" i="39"/>
  <c r="M42" i="39"/>
  <c r="E42" i="39"/>
  <c r="G46" i="39"/>
  <c r="M46" i="39"/>
  <c r="E46" i="39"/>
  <c r="D45" i="39"/>
  <c r="K45" i="39"/>
  <c r="N45" i="39" s="1"/>
  <c r="G50" i="39"/>
  <c r="M50" i="39"/>
  <c r="E50" i="39"/>
  <c r="N52" i="39"/>
  <c r="G54" i="39"/>
  <c r="M54" i="39"/>
  <c r="O54" i="39" s="1"/>
  <c r="E54" i="39"/>
  <c r="D53" i="39"/>
  <c r="K53" i="39"/>
  <c r="N53" i="39" s="1"/>
  <c r="L55" i="39"/>
  <c r="N56" i="39"/>
  <c r="G58" i="39"/>
  <c r="M58" i="39"/>
  <c r="O58" i="39" s="1"/>
  <c r="E58" i="39"/>
  <c r="L59" i="39"/>
  <c r="N60" i="39"/>
  <c r="N61" i="39"/>
  <c r="O61" i="39" s="1"/>
  <c r="L61" i="39"/>
  <c r="N63" i="39"/>
  <c r="O63" i="39" s="1"/>
  <c r="N65" i="39"/>
  <c r="O65" i="39" s="1"/>
  <c r="L65" i="39"/>
  <c r="N67" i="39"/>
  <c r="O67" i="39" s="1"/>
  <c r="M73" i="39"/>
  <c r="O73" i="39" s="1"/>
  <c r="E73" i="39"/>
  <c r="G73" i="39"/>
  <c r="N76" i="39"/>
  <c r="F75" i="39"/>
  <c r="N75" i="39" s="1"/>
  <c r="M87" i="39"/>
  <c r="G87" i="39"/>
  <c r="E87" i="39"/>
  <c r="F89" i="39"/>
  <c r="N89" i="39" s="1"/>
  <c r="N90" i="39"/>
  <c r="M91" i="39"/>
  <c r="G91" i="39"/>
  <c r="E91" i="39"/>
  <c r="D89" i="39"/>
  <c r="L95" i="39"/>
  <c r="L7" i="46"/>
  <c r="I6" i="46"/>
  <c r="J6" i="46" s="1"/>
  <c r="M36" i="46"/>
  <c r="G36" i="46"/>
  <c r="E36" i="46"/>
  <c r="E53" i="46"/>
  <c r="G53" i="46"/>
  <c r="F89" i="40"/>
  <c r="N89" i="40" s="1"/>
  <c r="F6" i="39"/>
  <c r="F36" i="39"/>
  <c r="N37" i="39"/>
  <c r="O37" i="39" s="1"/>
  <c r="N51" i="39"/>
  <c r="O51" i="39" s="1"/>
  <c r="G61" i="39"/>
  <c r="G65" i="39"/>
  <c r="I68" i="39"/>
  <c r="J68" i="39" s="1"/>
  <c r="K68" i="39"/>
  <c r="G70" i="39"/>
  <c r="M70" i="39"/>
  <c r="G74" i="39"/>
  <c r="M74" i="39"/>
  <c r="O74" i="39" s="1"/>
  <c r="G78" i="39"/>
  <c r="M78" i="39"/>
  <c r="O78" i="39" s="1"/>
  <c r="G82" i="39"/>
  <c r="M82" i="39"/>
  <c r="O82" i="39" s="1"/>
  <c r="G86" i="39"/>
  <c r="M86" i="39"/>
  <c r="O86" i="39" s="1"/>
  <c r="G90" i="39"/>
  <c r="M90" i="39"/>
  <c r="G94" i="39"/>
  <c r="M94" i="39"/>
  <c r="O94" i="39" s="1"/>
  <c r="G98" i="39"/>
  <c r="M98" i="39"/>
  <c r="O98" i="39" s="1"/>
  <c r="L26" i="46"/>
  <c r="M46" i="46"/>
  <c r="O46" i="46" s="1"/>
  <c r="G46" i="46"/>
  <c r="G47" i="46"/>
  <c r="M47" i="46"/>
  <c r="O47" i="46" s="1"/>
  <c r="M48" i="46"/>
  <c r="O48" i="46" s="1"/>
  <c r="G48" i="46"/>
  <c r="G49" i="46"/>
  <c r="M49" i="46"/>
  <c r="O49" i="46" s="1"/>
  <c r="M50" i="46"/>
  <c r="O50" i="46" s="1"/>
  <c r="G50" i="46"/>
  <c r="G51" i="46"/>
  <c r="M51" i="46"/>
  <c r="O51" i="46" s="1"/>
  <c r="M52" i="46"/>
  <c r="O52" i="46" s="1"/>
  <c r="G52" i="46"/>
  <c r="M90" i="46"/>
  <c r="O90" i="46" s="1"/>
  <c r="G90" i="46"/>
  <c r="G91" i="46"/>
  <c r="M91" i="46"/>
  <c r="O91" i="46" s="1"/>
  <c r="M92" i="46"/>
  <c r="O92" i="46" s="1"/>
  <c r="G92" i="46"/>
  <c r="G93" i="46"/>
  <c r="M93" i="46"/>
  <c r="O93" i="46" s="1"/>
  <c r="M94" i="46"/>
  <c r="O94" i="46" s="1"/>
  <c r="G94" i="46"/>
  <c r="G95" i="46"/>
  <c r="M95" i="46"/>
  <c r="O95" i="46" s="1"/>
  <c r="M96" i="46"/>
  <c r="O96" i="46" s="1"/>
  <c r="G96" i="46"/>
  <c r="G97" i="46"/>
  <c r="M97" i="46"/>
  <c r="O97" i="46" s="1"/>
  <c r="M98" i="46"/>
  <c r="O98" i="46" s="1"/>
  <c r="G98" i="46"/>
  <c r="G101" i="46"/>
  <c r="M101" i="46"/>
  <c r="E101" i="46"/>
  <c r="M9" i="41"/>
  <c r="E9" i="41"/>
  <c r="G9" i="41"/>
  <c r="M13" i="41"/>
  <c r="E13" i="41"/>
  <c r="G13" i="41"/>
  <c r="M17" i="41"/>
  <c r="E17" i="41"/>
  <c r="G17" i="41"/>
  <c r="M21" i="41"/>
  <c r="E21" i="41"/>
  <c r="G21" i="41"/>
  <c r="L26" i="41"/>
  <c r="I25" i="41"/>
  <c r="J25" i="41" s="1"/>
  <c r="M29" i="41"/>
  <c r="E29" i="41"/>
  <c r="G29" i="41"/>
  <c r="M33" i="41"/>
  <c r="E33" i="41"/>
  <c r="G33" i="41"/>
  <c r="G38" i="41"/>
  <c r="M38" i="41"/>
  <c r="E38" i="41"/>
  <c r="G42" i="41"/>
  <c r="M42" i="41"/>
  <c r="E42" i="41"/>
  <c r="G46" i="41"/>
  <c r="M46" i="41"/>
  <c r="E46" i="41"/>
  <c r="D45" i="41"/>
  <c r="G50" i="41"/>
  <c r="M50" i="41"/>
  <c r="E50" i="41"/>
  <c r="M55" i="41"/>
  <c r="E55" i="41"/>
  <c r="G55" i="41"/>
  <c r="M59" i="41"/>
  <c r="E59" i="41"/>
  <c r="G59" i="41"/>
  <c r="G62" i="41"/>
  <c r="M62" i="41"/>
  <c r="O62" i="41" s="1"/>
  <c r="E62" i="41"/>
  <c r="G72" i="41"/>
  <c r="M72" i="41"/>
  <c r="E72" i="41"/>
  <c r="M80" i="41"/>
  <c r="O80" i="41" s="1"/>
  <c r="E80" i="41"/>
  <c r="G80" i="41"/>
  <c r="E61" i="39"/>
  <c r="G64" i="39"/>
  <c r="M64" i="39"/>
  <c r="O64" i="39" s="1"/>
  <c r="E65" i="39"/>
  <c r="E70" i="39"/>
  <c r="E74" i="39"/>
  <c r="E78" i="39"/>
  <c r="M81" i="39"/>
  <c r="O81" i="39" s="1"/>
  <c r="G81" i="39"/>
  <c r="G85" i="39"/>
  <c r="G93" i="39"/>
  <c r="G97" i="39"/>
  <c r="G101" i="39"/>
  <c r="G9" i="46"/>
  <c r="M9" i="46"/>
  <c r="O9" i="46" s="1"/>
  <c r="M10" i="46"/>
  <c r="O10" i="46" s="1"/>
  <c r="G10" i="46"/>
  <c r="G11" i="46"/>
  <c r="M11" i="46"/>
  <c r="O11" i="46" s="1"/>
  <c r="M12" i="46"/>
  <c r="O12" i="46" s="1"/>
  <c r="G12" i="46"/>
  <c r="G13" i="46"/>
  <c r="M13" i="46"/>
  <c r="O13" i="46" s="1"/>
  <c r="M14" i="46"/>
  <c r="O14" i="46" s="1"/>
  <c r="G14" i="46"/>
  <c r="G15" i="46"/>
  <c r="M15" i="46"/>
  <c r="O15" i="46" s="1"/>
  <c r="M16" i="46"/>
  <c r="O16" i="46" s="1"/>
  <c r="G16" i="46"/>
  <c r="G17" i="46"/>
  <c r="M17" i="46"/>
  <c r="O17" i="46" s="1"/>
  <c r="M18" i="46"/>
  <c r="O18" i="46" s="1"/>
  <c r="G18" i="46"/>
  <c r="G19" i="46"/>
  <c r="M19" i="46"/>
  <c r="O19" i="46" s="1"/>
  <c r="M20" i="46"/>
  <c r="O20" i="46" s="1"/>
  <c r="G20" i="46"/>
  <c r="G21" i="46"/>
  <c r="M21" i="46"/>
  <c r="O21" i="46" s="1"/>
  <c r="M22" i="46"/>
  <c r="O22" i="46" s="1"/>
  <c r="G22" i="46"/>
  <c r="G23" i="46"/>
  <c r="M23" i="46"/>
  <c r="O23" i="46" s="1"/>
  <c r="M24" i="46"/>
  <c r="O24" i="46" s="1"/>
  <c r="G24" i="46"/>
  <c r="E25" i="46"/>
  <c r="M25" i="46"/>
  <c r="G25" i="46"/>
  <c r="N26" i="46"/>
  <c r="E46" i="46"/>
  <c r="M54" i="46"/>
  <c r="O54" i="46" s="1"/>
  <c r="G54" i="46"/>
  <c r="G55" i="46"/>
  <c r="M55" i="46"/>
  <c r="O55" i="46" s="1"/>
  <c r="M56" i="46"/>
  <c r="O56" i="46" s="1"/>
  <c r="G56" i="46"/>
  <c r="G57" i="46"/>
  <c r="M57" i="46"/>
  <c r="O57" i="46" s="1"/>
  <c r="M58" i="46"/>
  <c r="O58" i="46" s="1"/>
  <c r="G58" i="46"/>
  <c r="G59" i="46"/>
  <c r="M59" i="46"/>
  <c r="O59" i="46" s="1"/>
  <c r="M60" i="46"/>
  <c r="O60" i="46" s="1"/>
  <c r="G60" i="46"/>
  <c r="G61" i="46"/>
  <c r="M61" i="46"/>
  <c r="O61" i="46" s="1"/>
  <c r="M62" i="46"/>
  <c r="O62" i="46" s="1"/>
  <c r="G62" i="46"/>
  <c r="G63" i="46"/>
  <c r="M63" i="46"/>
  <c r="O63" i="46" s="1"/>
  <c r="M64" i="46"/>
  <c r="O64" i="46" s="1"/>
  <c r="G64" i="46"/>
  <c r="G65" i="46"/>
  <c r="M65" i="46"/>
  <c r="O65" i="46" s="1"/>
  <c r="M66" i="46"/>
  <c r="O66" i="46" s="1"/>
  <c r="G66" i="46"/>
  <c r="G67" i="46"/>
  <c r="M67" i="46"/>
  <c r="O67" i="46" s="1"/>
  <c r="I89" i="46"/>
  <c r="J89" i="46" s="1"/>
  <c r="E90" i="46"/>
  <c r="E91" i="46"/>
  <c r="E92" i="46"/>
  <c r="E93" i="46"/>
  <c r="E94" i="46"/>
  <c r="E95" i="46"/>
  <c r="E96" i="46"/>
  <c r="E97" i="46"/>
  <c r="E98" i="46"/>
  <c r="L99" i="46"/>
  <c r="N100" i="46"/>
  <c r="L7" i="41"/>
  <c r="I6" i="41"/>
  <c r="J6" i="41" s="1"/>
  <c r="N8" i="41"/>
  <c r="G10" i="41"/>
  <c r="M10" i="41"/>
  <c r="O10" i="41" s="1"/>
  <c r="E10" i="41"/>
  <c r="L11" i="41"/>
  <c r="N12" i="41"/>
  <c r="G14" i="41"/>
  <c r="M14" i="41"/>
  <c r="O14" i="41" s="1"/>
  <c r="E14" i="41"/>
  <c r="L15" i="41"/>
  <c r="N16" i="41"/>
  <c r="G18" i="41"/>
  <c r="M18" i="41"/>
  <c r="O18" i="41" s="1"/>
  <c r="E18" i="41"/>
  <c r="L19" i="41"/>
  <c r="N20" i="41"/>
  <c r="G22" i="41"/>
  <c r="M22" i="41"/>
  <c r="O22" i="41" s="1"/>
  <c r="E22" i="41"/>
  <c r="L23" i="41"/>
  <c r="N24" i="41"/>
  <c r="G26" i="41"/>
  <c r="M26" i="41"/>
  <c r="O26" i="41" s="1"/>
  <c r="E26" i="41"/>
  <c r="D25" i="41"/>
  <c r="K25" i="41"/>
  <c r="N25" i="41" s="1"/>
  <c r="L27" i="41"/>
  <c r="N28" i="41"/>
  <c r="G30" i="41"/>
  <c r="M30" i="41"/>
  <c r="O30" i="41" s="1"/>
  <c r="E30" i="41"/>
  <c r="L31" i="41"/>
  <c r="N32" i="41"/>
  <c r="G34" i="41"/>
  <c r="M34" i="41"/>
  <c r="O34" i="41" s="1"/>
  <c r="E34" i="41"/>
  <c r="L35" i="41"/>
  <c r="N37" i="41"/>
  <c r="M39" i="41"/>
  <c r="O39" i="41" s="1"/>
  <c r="E39" i="41"/>
  <c r="G39" i="41"/>
  <c r="L40" i="41"/>
  <c r="N41" i="41"/>
  <c r="M43" i="41"/>
  <c r="O43" i="41" s="1"/>
  <c r="E43" i="41"/>
  <c r="G43" i="41"/>
  <c r="L44" i="41"/>
  <c r="M47" i="41"/>
  <c r="O47" i="41" s="1"/>
  <c r="E47" i="41"/>
  <c r="G47" i="41"/>
  <c r="L48" i="41"/>
  <c r="N49" i="41"/>
  <c r="M51" i="41"/>
  <c r="O51" i="41" s="1"/>
  <c r="E51" i="41"/>
  <c r="G51" i="41"/>
  <c r="L52" i="41"/>
  <c r="N54" i="41"/>
  <c r="G56" i="41"/>
  <c r="M56" i="41"/>
  <c r="O56" i="41" s="1"/>
  <c r="E56" i="41"/>
  <c r="L57" i="41"/>
  <c r="N58" i="41"/>
  <c r="G60" i="41"/>
  <c r="M60" i="41"/>
  <c r="O60" i="41" s="1"/>
  <c r="E60" i="41"/>
  <c r="L64" i="41"/>
  <c r="L66" i="41"/>
  <c r="G70" i="41"/>
  <c r="M70" i="41"/>
  <c r="E70" i="41"/>
  <c r="N72" i="41"/>
  <c r="M76" i="41"/>
  <c r="O76" i="41" s="1"/>
  <c r="E76" i="41"/>
  <c r="G76" i="41"/>
  <c r="D75" i="41"/>
  <c r="I75" i="41"/>
  <c r="J75" i="41" s="1"/>
  <c r="L77" i="41"/>
  <c r="G63" i="39"/>
  <c r="G67" i="39"/>
  <c r="G72" i="39"/>
  <c r="M72" i="39"/>
  <c r="O72" i="39" s="1"/>
  <c r="G76" i="39"/>
  <c r="M76" i="39"/>
  <c r="G80" i="39"/>
  <c r="M80" i="39"/>
  <c r="O80" i="39" s="1"/>
  <c r="G84" i="39"/>
  <c r="M84" i="39"/>
  <c r="O84" i="39" s="1"/>
  <c r="E85" i="39"/>
  <c r="G88" i="39"/>
  <c r="M88" i="39"/>
  <c r="O88" i="39" s="1"/>
  <c r="G92" i="39"/>
  <c r="M92" i="39"/>
  <c r="O92" i="39" s="1"/>
  <c r="E93" i="39"/>
  <c r="G96" i="39"/>
  <c r="M96" i="39"/>
  <c r="O96" i="39" s="1"/>
  <c r="E97" i="39"/>
  <c r="G100" i="39"/>
  <c r="M100" i="39"/>
  <c r="O100" i="39" s="1"/>
  <c r="E101" i="39"/>
  <c r="E9" i="46"/>
  <c r="E10" i="46"/>
  <c r="E11" i="46"/>
  <c r="E12" i="46"/>
  <c r="E13" i="46"/>
  <c r="E14" i="46"/>
  <c r="E15" i="46"/>
  <c r="E16" i="46"/>
  <c r="E17" i="46"/>
  <c r="E18" i="46"/>
  <c r="E19" i="46"/>
  <c r="E20" i="46"/>
  <c r="E21" i="46"/>
  <c r="E22" i="46"/>
  <c r="E23" i="46"/>
  <c r="E24" i="46"/>
  <c r="M26" i="46"/>
  <c r="G26" i="46"/>
  <c r="G27" i="46"/>
  <c r="M27" i="46"/>
  <c r="O27" i="46" s="1"/>
  <c r="M28" i="46"/>
  <c r="O28" i="46" s="1"/>
  <c r="G28" i="46"/>
  <c r="G29" i="46"/>
  <c r="M29" i="46"/>
  <c r="O29" i="46" s="1"/>
  <c r="M30" i="46"/>
  <c r="O30" i="46" s="1"/>
  <c r="G30" i="46"/>
  <c r="G31" i="46"/>
  <c r="M31" i="46"/>
  <c r="O31" i="46" s="1"/>
  <c r="M32" i="46"/>
  <c r="O32" i="46" s="1"/>
  <c r="G32" i="46"/>
  <c r="G33" i="46"/>
  <c r="M33" i="46"/>
  <c r="O33" i="46" s="1"/>
  <c r="M34" i="46"/>
  <c r="O34" i="46" s="1"/>
  <c r="G34" i="46"/>
  <c r="G35" i="46"/>
  <c r="M35" i="46"/>
  <c r="O35" i="46" s="1"/>
  <c r="I53" i="46"/>
  <c r="E54" i="46"/>
  <c r="E55" i="46"/>
  <c r="E56" i="46"/>
  <c r="E57" i="46"/>
  <c r="E58" i="46"/>
  <c r="E59" i="46"/>
  <c r="E60" i="46"/>
  <c r="E61" i="46"/>
  <c r="E62" i="46"/>
  <c r="E63" i="46"/>
  <c r="E64" i="46"/>
  <c r="G69" i="46"/>
  <c r="M69" i="46"/>
  <c r="O69" i="46" s="1"/>
  <c r="M70" i="46"/>
  <c r="O70" i="46" s="1"/>
  <c r="G70" i="46"/>
  <c r="G71" i="46"/>
  <c r="M71" i="46"/>
  <c r="O71" i="46" s="1"/>
  <c r="M72" i="46"/>
  <c r="O72" i="46" s="1"/>
  <c r="G72" i="46"/>
  <c r="G73" i="46"/>
  <c r="M73" i="46"/>
  <c r="O73" i="46" s="1"/>
  <c r="M74" i="46"/>
  <c r="O74" i="46" s="1"/>
  <c r="G74" i="46"/>
  <c r="G99" i="46"/>
  <c r="M99" i="46"/>
  <c r="O99" i="46" s="1"/>
  <c r="E99" i="46"/>
  <c r="L100" i="46"/>
  <c r="N101" i="46"/>
  <c r="M7" i="41"/>
  <c r="O7" i="41" s="1"/>
  <c r="D6" i="41"/>
  <c r="L8" i="41"/>
  <c r="N9" i="41"/>
  <c r="M11" i="41"/>
  <c r="O11" i="41" s="1"/>
  <c r="E11" i="41"/>
  <c r="G11" i="41"/>
  <c r="L12" i="41"/>
  <c r="N13" i="41"/>
  <c r="M15" i="41"/>
  <c r="O15" i="41" s="1"/>
  <c r="E15" i="41"/>
  <c r="G15" i="41"/>
  <c r="L16" i="41"/>
  <c r="N17" i="41"/>
  <c r="M19" i="41"/>
  <c r="O19" i="41" s="1"/>
  <c r="E19" i="41"/>
  <c r="G19" i="41"/>
  <c r="L20" i="41"/>
  <c r="N21" i="41"/>
  <c r="M23" i="41"/>
  <c r="O23" i="41" s="1"/>
  <c r="E23" i="41"/>
  <c r="G23" i="41"/>
  <c r="L24" i="41"/>
  <c r="M27" i="41"/>
  <c r="O27" i="41" s="1"/>
  <c r="E27" i="41"/>
  <c r="G27" i="41"/>
  <c r="L28" i="41"/>
  <c r="N29" i="41"/>
  <c r="M31" i="41"/>
  <c r="O31" i="41" s="1"/>
  <c r="E31" i="41"/>
  <c r="G31" i="41"/>
  <c r="L32" i="41"/>
  <c r="N33" i="41"/>
  <c r="M35" i="41"/>
  <c r="O35" i="41" s="1"/>
  <c r="E35" i="41"/>
  <c r="G35" i="41"/>
  <c r="L37" i="41"/>
  <c r="I36" i="41"/>
  <c r="J36" i="41" s="1"/>
  <c r="N38" i="41"/>
  <c r="G40" i="41"/>
  <c r="M40" i="41"/>
  <c r="O40" i="41" s="1"/>
  <c r="E40" i="41"/>
  <c r="L41" i="41"/>
  <c r="N42" i="41"/>
  <c r="G44" i="41"/>
  <c r="M44" i="41"/>
  <c r="O44" i="41" s="1"/>
  <c r="E44" i="41"/>
  <c r="N46" i="41"/>
  <c r="G48" i="41"/>
  <c r="M48" i="41"/>
  <c r="O48" i="41" s="1"/>
  <c r="E48" i="41"/>
  <c r="N50" i="41"/>
  <c r="G52" i="41"/>
  <c r="M52" i="41"/>
  <c r="O52" i="41" s="1"/>
  <c r="E52" i="41"/>
  <c r="L54" i="41"/>
  <c r="I53" i="41"/>
  <c r="J53" i="41" s="1"/>
  <c r="N55" i="41"/>
  <c r="M57" i="41"/>
  <c r="O57" i="41" s="1"/>
  <c r="E57" i="41"/>
  <c r="G57" i="41"/>
  <c r="N59" i="41"/>
  <c r="M61" i="41"/>
  <c r="O61" i="41" s="1"/>
  <c r="E61" i="41"/>
  <c r="G61" i="41"/>
  <c r="G64" i="41"/>
  <c r="M64" i="41"/>
  <c r="E64" i="41"/>
  <c r="G66" i="41"/>
  <c r="M66" i="41"/>
  <c r="E66" i="41"/>
  <c r="L69" i="41"/>
  <c r="I68" i="41"/>
  <c r="N70" i="41"/>
  <c r="F68" i="41"/>
  <c r="N68" i="41" s="1"/>
  <c r="M73" i="41"/>
  <c r="O73" i="41" s="1"/>
  <c r="N74" i="41"/>
  <c r="O74" i="41" s="1"/>
  <c r="M89" i="41"/>
  <c r="G89" i="41"/>
  <c r="E89" i="41"/>
  <c r="G62" i="39"/>
  <c r="M62" i="39"/>
  <c r="O62" i="39" s="1"/>
  <c r="E63" i="39"/>
  <c r="G66" i="39"/>
  <c r="M66" i="39"/>
  <c r="O66" i="39" s="1"/>
  <c r="E67" i="39"/>
  <c r="E72" i="39"/>
  <c r="E76" i="39"/>
  <c r="E80" i="39"/>
  <c r="E84" i="39"/>
  <c r="E88" i="39"/>
  <c r="I89" i="39"/>
  <c r="E92" i="39"/>
  <c r="E96" i="39"/>
  <c r="E100" i="39"/>
  <c r="M7" i="46"/>
  <c r="G37" i="46"/>
  <c r="M37" i="46"/>
  <c r="O37" i="46" s="1"/>
  <c r="M38" i="46"/>
  <c r="O38" i="46" s="1"/>
  <c r="G38" i="46"/>
  <c r="G39" i="46"/>
  <c r="M39" i="46"/>
  <c r="O39" i="46" s="1"/>
  <c r="M40" i="46"/>
  <c r="O40" i="46" s="1"/>
  <c r="G40" i="46"/>
  <c r="G41" i="46"/>
  <c r="M41" i="46"/>
  <c r="O41" i="46" s="1"/>
  <c r="M42" i="46"/>
  <c r="O42" i="46" s="1"/>
  <c r="G42" i="46"/>
  <c r="G43" i="46"/>
  <c r="M43" i="46"/>
  <c r="O43" i="46" s="1"/>
  <c r="M44" i="46"/>
  <c r="O44" i="46" s="1"/>
  <c r="G44" i="46"/>
  <c r="D45" i="46"/>
  <c r="M76" i="46"/>
  <c r="O76" i="46" s="1"/>
  <c r="G76" i="46"/>
  <c r="G77" i="46"/>
  <c r="M77" i="46"/>
  <c r="O77" i="46" s="1"/>
  <c r="M78" i="46"/>
  <c r="O78" i="46" s="1"/>
  <c r="G78" i="46"/>
  <c r="G79" i="46"/>
  <c r="M79" i="46"/>
  <c r="O79" i="46" s="1"/>
  <c r="M80" i="46"/>
  <c r="O80" i="46" s="1"/>
  <c r="G80" i="46"/>
  <c r="G81" i="46"/>
  <c r="M81" i="46"/>
  <c r="O81" i="46" s="1"/>
  <c r="M82" i="46"/>
  <c r="O82" i="46" s="1"/>
  <c r="G82" i="46"/>
  <c r="G83" i="46"/>
  <c r="M83" i="46"/>
  <c r="O83" i="46" s="1"/>
  <c r="M84" i="46"/>
  <c r="O84" i="46" s="1"/>
  <c r="G84" i="46"/>
  <c r="G85" i="46"/>
  <c r="M85" i="46"/>
  <c r="O85" i="46" s="1"/>
  <c r="M86" i="46"/>
  <c r="O86" i="46" s="1"/>
  <c r="G86" i="46"/>
  <c r="G87" i="46"/>
  <c r="M87" i="46"/>
  <c r="O87" i="46" s="1"/>
  <c r="M88" i="46"/>
  <c r="O88" i="46" s="1"/>
  <c r="G88" i="46"/>
  <c r="D89" i="46"/>
  <c r="M100" i="46"/>
  <c r="E100" i="46"/>
  <c r="G100" i="46"/>
  <c r="L101" i="46"/>
  <c r="G8" i="41"/>
  <c r="M8" i="41"/>
  <c r="E8" i="41"/>
  <c r="L9" i="41"/>
  <c r="G12" i="41"/>
  <c r="M12" i="41"/>
  <c r="E12" i="41"/>
  <c r="L13" i="41"/>
  <c r="G16" i="41"/>
  <c r="M16" i="41"/>
  <c r="E16" i="41"/>
  <c r="L17" i="41"/>
  <c r="G20" i="41"/>
  <c r="M20" i="41"/>
  <c r="E20" i="41"/>
  <c r="L21" i="41"/>
  <c r="G24" i="41"/>
  <c r="M24" i="41"/>
  <c r="E24" i="41"/>
  <c r="G28" i="41"/>
  <c r="M28" i="41"/>
  <c r="E28" i="41"/>
  <c r="L29" i="41"/>
  <c r="G32" i="41"/>
  <c r="M32" i="41"/>
  <c r="E32" i="41"/>
  <c r="L33" i="41"/>
  <c r="M37" i="41"/>
  <c r="E37" i="41"/>
  <c r="D36" i="41"/>
  <c r="G37" i="41"/>
  <c r="K36" i="41"/>
  <c r="L38" i="41"/>
  <c r="M41" i="41"/>
  <c r="E41" i="41"/>
  <c r="G41" i="41"/>
  <c r="L42" i="41"/>
  <c r="N45" i="41"/>
  <c r="L46" i="41"/>
  <c r="I45" i="41"/>
  <c r="M49" i="41"/>
  <c r="E49" i="41"/>
  <c r="G49" i="41"/>
  <c r="L50" i="41"/>
  <c r="G54" i="41"/>
  <c r="M54" i="41"/>
  <c r="E54" i="41"/>
  <c r="D53" i="41"/>
  <c r="K53" i="41"/>
  <c r="L55" i="41"/>
  <c r="G58" i="41"/>
  <c r="M58" i="41"/>
  <c r="E58" i="41"/>
  <c r="L59" i="41"/>
  <c r="O63" i="41"/>
  <c r="N64" i="41"/>
  <c r="F53" i="41"/>
  <c r="N66" i="41"/>
  <c r="M69" i="41"/>
  <c r="O69" i="41" s="1"/>
  <c r="O71" i="41"/>
  <c r="L72" i="41"/>
  <c r="M78" i="41"/>
  <c r="O78" i="41" s="1"/>
  <c r="E78" i="41"/>
  <c r="G78" i="41"/>
  <c r="L82" i="41"/>
  <c r="F36" i="41"/>
  <c r="E74" i="41"/>
  <c r="M82" i="41"/>
  <c r="O82" i="41" s="1"/>
  <c r="G82" i="41"/>
  <c r="O86" i="41"/>
  <c r="G86" i="41"/>
  <c r="L90" i="41"/>
  <c r="M101" i="41"/>
  <c r="G101" i="41"/>
  <c r="E7" i="47"/>
  <c r="D6" i="47"/>
  <c r="G7" i="47"/>
  <c r="M7" i="47"/>
  <c r="E9" i="47"/>
  <c r="G9" i="47"/>
  <c r="M9" i="47"/>
  <c r="O9" i="47" s="1"/>
  <c r="E11" i="47"/>
  <c r="G11" i="47"/>
  <c r="M11" i="47"/>
  <c r="O11" i="47" s="1"/>
  <c r="E13" i="47"/>
  <c r="G13" i="47"/>
  <c r="M13" i="47"/>
  <c r="O13" i="47" s="1"/>
  <c r="E15" i="47"/>
  <c r="G15" i="47"/>
  <c r="M15" i="47"/>
  <c r="O15" i="47" s="1"/>
  <c r="E17" i="47"/>
  <c r="G17" i="47"/>
  <c r="M17" i="47"/>
  <c r="O17" i="47" s="1"/>
  <c r="E19" i="47"/>
  <c r="G19" i="47"/>
  <c r="M19" i="47"/>
  <c r="O19" i="47" s="1"/>
  <c r="E21" i="47"/>
  <c r="G21" i="47"/>
  <c r="M21" i="47"/>
  <c r="O21" i="47" s="1"/>
  <c r="E27" i="47"/>
  <c r="G27" i="47"/>
  <c r="M27" i="47"/>
  <c r="O27" i="47" s="1"/>
  <c r="G28" i="47"/>
  <c r="E33" i="47"/>
  <c r="G33" i="47"/>
  <c r="M33" i="47"/>
  <c r="O33" i="47" s="1"/>
  <c r="K36" i="47"/>
  <c r="N38" i="47"/>
  <c r="F36" i="47"/>
  <c r="E39" i="47"/>
  <c r="G39" i="47"/>
  <c r="M39" i="47"/>
  <c r="O39" i="47" s="1"/>
  <c r="G42" i="47"/>
  <c r="M44" i="47"/>
  <c r="O44" i="47" s="1"/>
  <c r="L44" i="47"/>
  <c r="G46" i="47"/>
  <c r="M48" i="47"/>
  <c r="O48" i="47" s="1"/>
  <c r="L48" i="47"/>
  <c r="E51" i="47"/>
  <c r="G51" i="47"/>
  <c r="M51" i="47"/>
  <c r="O51" i="47" s="1"/>
  <c r="N54" i="47"/>
  <c r="F53" i="47"/>
  <c r="E55" i="47"/>
  <c r="G55" i="47"/>
  <c r="D53" i="47"/>
  <c r="M55" i="47"/>
  <c r="O55" i="47" s="1"/>
  <c r="G56" i="47"/>
  <c r="O56" i="47"/>
  <c r="G58" i="47"/>
  <c r="O58" i="47"/>
  <c r="G60" i="47"/>
  <c r="O60" i="47"/>
  <c r="G62" i="47"/>
  <c r="O62" i="47"/>
  <c r="O66" i="47"/>
  <c r="O67" i="47"/>
  <c r="L67" i="47"/>
  <c r="K53" i="47"/>
  <c r="M71" i="47"/>
  <c r="O71" i="47" s="1"/>
  <c r="G71" i="47"/>
  <c r="E71" i="47"/>
  <c r="L76" i="47"/>
  <c r="I75" i="47"/>
  <c r="J75" i="47" s="1"/>
  <c r="L79" i="47"/>
  <c r="N83" i="47"/>
  <c r="N97" i="47"/>
  <c r="O97" i="47" s="1"/>
  <c r="L97" i="47"/>
  <c r="N101" i="47"/>
  <c r="O101" i="47" s="1"/>
  <c r="L101" i="47"/>
  <c r="F5" i="42"/>
  <c r="E29" i="42"/>
  <c r="G29" i="42"/>
  <c r="G63" i="41"/>
  <c r="G65" i="41"/>
  <c r="G67" i="41"/>
  <c r="G69" i="41"/>
  <c r="G71" i="41"/>
  <c r="G73" i="41"/>
  <c r="K75" i="41"/>
  <c r="G77" i="41"/>
  <c r="M77" i="41"/>
  <c r="O77" i="41" s="1"/>
  <c r="G81" i="41"/>
  <c r="M81" i="41"/>
  <c r="O81" i="41" s="1"/>
  <c r="M85" i="41"/>
  <c r="O85" i="41" s="1"/>
  <c r="E86" i="41"/>
  <c r="M87" i="41"/>
  <c r="O87" i="41" s="1"/>
  <c r="G87" i="41"/>
  <c r="G88" i="41"/>
  <c r="M88" i="41"/>
  <c r="O88" i="41" s="1"/>
  <c r="E98" i="41"/>
  <c r="G98" i="41"/>
  <c r="M98" i="41"/>
  <c r="O98" i="41" s="1"/>
  <c r="E101" i="41"/>
  <c r="N7" i="47"/>
  <c r="L22" i="47"/>
  <c r="O24" i="47"/>
  <c r="D25" i="47"/>
  <c r="G26" i="47"/>
  <c r="K25" i="47"/>
  <c r="L30" i="47"/>
  <c r="M32" i="47"/>
  <c r="O32" i="47" s="1"/>
  <c r="L32" i="47"/>
  <c r="E35" i="47"/>
  <c r="G35" i="47"/>
  <c r="M35" i="47"/>
  <c r="L35" i="47"/>
  <c r="N37" i="47"/>
  <c r="M38" i="47"/>
  <c r="L38" i="47"/>
  <c r="E41" i="47"/>
  <c r="G41" i="47"/>
  <c r="M41" i="47"/>
  <c r="L41" i="47"/>
  <c r="N49" i="47"/>
  <c r="M50" i="47"/>
  <c r="O50" i="47" s="1"/>
  <c r="L50" i="47"/>
  <c r="M54" i="47"/>
  <c r="L54" i="47"/>
  <c r="I53" i="47"/>
  <c r="J53" i="47" s="1"/>
  <c r="M69" i="47"/>
  <c r="O69" i="47" s="1"/>
  <c r="E69" i="47"/>
  <c r="G69" i="47"/>
  <c r="D68" i="47"/>
  <c r="F68" i="47"/>
  <c r="N70" i="47"/>
  <c r="M79" i="47"/>
  <c r="G79" i="47"/>
  <c r="D75" i="47"/>
  <c r="E79" i="47"/>
  <c r="K75" i="47"/>
  <c r="L83" i="47"/>
  <c r="M95" i="47"/>
  <c r="G95" i="47"/>
  <c r="E95" i="47"/>
  <c r="E31" i="42"/>
  <c r="G31" i="42"/>
  <c r="G6" i="45"/>
  <c r="E65" i="41"/>
  <c r="E67" i="41"/>
  <c r="D68" i="41"/>
  <c r="E69" i="41"/>
  <c r="E71" i="41"/>
  <c r="E73" i="41"/>
  <c r="E77" i="41"/>
  <c r="E81" i="41"/>
  <c r="G84" i="41"/>
  <c r="G90" i="41"/>
  <c r="M90" i="41"/>
  <c r="O90" i="41" s="1"/>
  <c r="M91" i="41"/>
  <c r="O91" i="41" s="1"/>
  <c r="G91" i="41"/>
  <c r="G92" i="41"/>
  <c r="M92" i="41"/>
  <c r="O92" i="41" s="1"/>
  <c r="M93" i="41"/>
  <c r="O93" i="41" s="1"/>
  <c r="G93" i="41"/>
  <c r="G94" i="41"/>
  <c r="M94" i="41"/>
  <c r="O94" i="41" s="1"/>
  <c r="M95" i="41"/>
  <c r="O95" i="41" s="1"/>
  <c r="G95" i="41"/>
  <c r="G96" i="41"/>
  <c r="M96" i="41"/>
  <c r="O96" i="41" s="1"/>
  <c r="M97" i="41"/>
  <c r="O97" i="41" s="1"/>
  <c r="G97" i="41"/>
  <c r="N99" i="41"/>
  <c r="E100" i="41"/>
  <c r="G100" i="41"/>
  <c r="M100" i="41"/>
  <c r="O100" i="41" s="1"/>
  <c r="F6" i="47"/>
  <c r="M8" i="47"/>
  <c r="O8" i="47" s="1"/>
  <c r="G8" i="47"/>
  <c r="M10" i="47"/>
  <c r="O10" i="47" s="1"/>
  <c r="G10" i="47"/>
  <c r="M12" i="47"/>
  <c r="O12" i="47" s="1"/>
  <c r="G12" i="47"/>
  <c r="M14" i="47"/>
  <c r="O14" i="47" s="1"/>
  <c r="G14" i="47"/>
  <c r="M16" i="47"/>
  <c r="O16" i="47" s="1"/>
  <c r="G16" i="47"/>
  <c r="M18" i="47"/>
  <c r="O18" i="47" s="1"/>
  <c r="G18" i="47"/>
  <c r="M20" i="47"/>
  <c r="O20" i="47" s="1"/>
  <c r="G20" i="47"/>
  <c r="E23" i="47"/>
  <c r="G23" i="47"/>
  <c r="M23" i="47"/>
  <c r="O23" i="47" s="1"/>
  <c r="L23" i="47"/>
  <c r="G24" i="47"/>
  <c r="I25" i="47"/>
  <c r="J25" i="47" s="1"/>
  <c r="L28" i="47"/>
  <c r="E31" i="47"/>
  <c r="G31" i="47"/>
  <c r="M31" i="47"/>
  <c r="O31" i="47" s="1"/>
  <c r="L31" i="47"/>
  <c r="M34" i="47"/>
  <c r="O34" i="47" s="1"/>
  <c r="L34" i="47"/>
  <c r="M40" i="47"/>
  <c r="O40" i="47" s="1"/>
  <c r="L40" i="47"/>
  <c r="E43" i="47"/>
  <c r="G43" i="47"/>
  <c r="M43" i="47"/>
  <c r="O43" i="47" s="1"/>
  <c r="N46" i="47"/>
  <c r="F45" i="47"/>
  <c r="E47" i="47"/>
  <c r="G47" i="47"/>
  <c r="D45" i="47"/>
  <c r="M47" i="47"/>
  <c r="O47" i="47" s="1"/>
  <c r="M52" i="47"/>
  <c r="O52" i="47" s="1"/>
  <c r="L52" i="47"/>
  <c r="M83" i="47"/>
  <c r="G83" i="47"/>
  <c r="E83" i="47"/>
  <c r="N93" i="47"/>
  <c r="O93" i="47" s="1"/>
  <c r="L93" i="47"/>
  <c r="E6" i="42"/>
  <c r="G6" i="42"/>
  <c r="E33" i="42"/>
  <c r="G33" i="42"/>
  <c r="G74" i="41"/>
  <c r="F75" i="41"/>
  <c r="G79" i="41"/>
  <c r="M79" i="41"/>
  <c r="O79" i="41" s="1"/>
  <c r="G83" i="41"/>
  <c r="M83" i="41"/>
  <c r="O83" i="41" s="1"/>
  <c r="E84" i="41"/>
  <c r="E90" i="41"/>
  <c r="K89" i="41"/>
  <c r="N89" i="41" s="1"/>
  <c r="E91" i="41"/>
  <c r="E92" i="41"/>
  <c r="E93" i="41"/>
  <c r="E94" i="41"/>
  <c r="E95" i="41"/>
  <c r="E96" i="41"/>
  <c r="E97" i="41"/>
  <c r="M99" i="41"/>
  <c r="G99" i="41"/>
  <c r="N101" i="41"/>
  <c r="L7" i="47"/>
  <c r="I6" i="47"/>
  <c r="J6" i="47" s="1"/>
  <c r="E8" i="47"/>
  <c r="L9" i="47"/>
  <c r="E10" i="47"/>
  <c r="L11" i="47"/>
  <c r="E12" i="47"/>
  <c r="L13" i="47"/>
  <c r="E14" i="47"/>
  <c r="L15" i="47"/>
  <c r="E16" i="47"/>
  <c r="L17" i="47"/>
  <c r="E18" i="47"/>
  <c r="L19" i="47"/>
  <c r="E20" i="47"/>
  <c r="L21" i="47"/>
  <c r="N26" i="47"/>
  <c r="O26" i="47" s="1"/>
  <c r="F25" i="47"/>
  <c r="N25" i="47" s="1"/>
  <c r="L26" i="47"/>
  <c r="E29" i="47"/>
  <c r="G29" i="47"/>
  <c r="M29" i="47"/>
  <c r="O29" i="47" s="1"/>
  <c r="L29" i="47"/>
  <c r="G34" i="47"/>
  <c r="N35" i="47"/>
  <c r="E37" i="47"/>
  <c r="D36" i="47"/>
  <c r="G37" i="47"/>
  <c r="M37" i="47"/>
  <c r="L37" i="47"/>
  <c r="G40" i="47"/>
  <c r="N41" i="47"/>
  <c r="M42" i="47"/>
  <c r="O42" i="47" s="1"/>
  <c r="L42" i="47"/>
  <c r="M46" i="47"/>
  <c r="L46" i="47"/>
  <c r="I45" i="47"/>
  <c r="J45" i="47" s="1"/>
  <c r="K45" i="47"/>
  <c r="E49" i="47"/>
  <c r="G49" i="47"/>
  <c r="M49" i="47"/>
  <c r="L49" i="47"/>
  <c r="G52" i="47"/>
  <c r="N79" i="47"/>
  <c r="M87" i="47"/>
  <c r="O87" i="47" s="1"/>
  <c r="G87" i="47"/>
  <c r="E87" i="47"/>
  <c r="F89" i="47"/>
  <c r="N89" i="47" s="1"/>
  <c r="N90" i="47"/>
  <c r="M91" i="47"/>
  <c r="O91" i="47" s="1"/>
  <c r="G91" i="47"/>
  <c r="E91" i="47"/>
  <c r="D89" i="47"/>
  <c r="N95" i="47"/>
  <c r="M99" i="47"/>
  <c r="O99" i="47" s="1"/>
  <c r="G99" i="47"/>
  <c r="E99" i="47"/>
  <c r="E27" i="42"/>
  <c r="G27" i="42"/>
  <c r="E35" i="42"/>
  <c r="G35" i="42"/>
  <c r="M57" i="47"/>
  <c r="O57" i="47" s="1"/>
  <c r="M59" i="47"/>
  <c r="O59" i="47" s="1"/>
  <c r="M61" i="47"/>
  <c r="O61" i="47" s="1"/>
  <c r="M63" i="47"/>
  <c r="O63" i="47" s="1"/>
  <c r="G64" i="47"/>
  <c r="M65" i="47"/>
  <c r="O65" i="47" s="1"/>
  <c r="G66" i="47"/>
  <c r="I68" i="47"/>
  <c r="J68" i="47" s="1"/>
  <c r="K68" i="47"/>
  <c r="G70" i="47"/>
  <c r="M70" i="47"/>
  <c r="G74" i="47"/>
  <c r="M74" i="47"/>
  <c r="O74" i="47" s="1"/>
  <c r="F75" i="47"/>
  <c r="G78" i="47"/>
  <c r="M78" i="47"/>
  <c r="O78" i="47" s="1"/>
  <c r="G82" i="47"/>
  <c r="M82" i="47"/>
  <c r="O82" i="47" s="1"/>
  <c r="G86" i="47"/>
  <c r="M86" i="47"/>
  <c r="O86" i="47" s="1"/>
  <c r="G90" i="47"/>
  <c r="M90" i="47"/>
  <c r="G94" i="47"/>
  <c r="M94" i="47"/>
  <c r="O94" i="47" s="1"/>
  <c r="G98" i="47"/>
  <c r="M98" i="47"/>
  <c r="O98" i="47" s="1"/>
  <c r="E8" i="42"/>
  <c r="G9" i="42"/>
  <c r="E12" i="42"/>
  <c r="G13" i="42"/>
  <c r="E16" i="42"/>
  <c r="G17" i="42"/>
  <c r="E20" i="42"/>
  <c r="G21" i="42"/>
  <c r="E24" i="42"/>
  <c r="D25" i="42"/>
  <c r="G37" i="42"/>
  <c r="G46" i="42"/>
  <c r="G47" i="42"/>
  <c r="E49" i="42"/>
  <c r="E50" i="42"/>
  <c r="E51" i="42"/>
  <c r="E52" i="42"/>
  <c r="E69" i="42"/>
  <c r="E70" i="42"/>
  <c r="E71" i="42"/>
  <c r="E72" i="42"/>
  <c r="E73" i="42"/>
  <c r="E74" i="42"/>
  <c r="E90" i="42"/>
  <c r="E91" i="42"/>
  <c r="E92" i="42"/>
  <c r="E93" i="42"/>
  <c r="E94" i="42"/>
  <c r="E95" i="42"/>
  <c r="M17" i="45"/>
  <c r="O17" i="45" s="1"/>
  <c r="G17" i="45"/>
  <c r="G20" i="45"/>
  <c r="M20" i="45"/>
  <c r="L21" i="45"/>
  <c r="G24" i="45"/>
  <c r="M24" i="45"/>
  <c r="G28" i="45"/>
  <c r="M28" i="45"/>
  <c r="L29" i="45"/>
  <c r="G32" i="45"/>
  <c r="M32" i="45"/>
  <c r="L33" i="45"/>
  <c r="M37" i="45"/>
  <c r="D36" i="45"/>
  <c r="E36" i="45" s="1"/>
  <c r="G37" i="45"/>
  <c r="K36" i="45"/>
  <c r="L38" i="45"/>
  <c r="M41" i="45"/>
  <c r="G41" i="45"/>
  <c r="L42" i="45"/>
  <c r="N45" i="45"/>
  <c r="L46" i="45"/>
  <c r="I45" i="45"/>
  <c r="M49" i="45"/>
  <c r="G49" i="45"/>
  <c r="L50" i="45"/>
  <c r="N53" i="45"/>
  <c r="L54" i="45"/>
  <c r="I53" i="45"/>
  <c r="M57" i="45"/>
  <c r="G57" i="45"/>
  <c r="L58" i="45"/>
  <c r="M61" i="45"/>
  <c r="G61" i="45"/>
  <c r="L62" i="45"/>
  <c r="M65" i="45"/>
  <c r="O65" i="45" s="1"/>
  <c r="G65" i="45"/>
  <c r="G70" i="45"/>
  <c r="D68" i="45"/>
  <c r="E68" i="45" s="1"/>
  <c r="M70" i="45"/>
  <c r="L70" i="45"/>
  <c r="N76" i="45"/>
  <c r="F75" i="45"/>
  <c r="O81" i="45"/>
  <c r="L82" i="45"/>
  <c r="G84" i="45"/>
  <c r="M84" i="45"/>
  <c r="O84" i="45" s="1"/>
  <c r="G86" i="45"/>
  <c r="O91" i="45"/>
  <c r="O95" i="45"/>
  <c r="O99" i="45"/>
  <c r="M7" i="50"/>
  <c r="O7" i="50" s="1"/>
  <c r="G7" i="50"/>
  <c r="D6" i="50"/>
  <c r="E6" i="50" s="1"/>
  <c r="F6" i="50"/>
  <c r="N8" i="50"/>
  <c r="M13" i="50"/>
  <c r="O13" i="50" s="1"/>
  <c r="G13" i="50"/>
  <c r="M23" i="50"/>
  <c r="O23" i="50" s="1"/>
  <c r="G23" i="50"/>
  <c r="L56" i="47"/>
  <c r="L58" i="47"/>
  <c r="L60" i="47"/>
  <c r="L62" i="47"/>
  <c r="L64" i="47"/>
  <c r="L66" i="47"/>
  <c r="E70" i="47"/>
  <c r="M73" i="47"/>
  <c r="O73" i="47" s="1"/>
  <c r="G73" i="47"/>
  <c r="M77" i="47"/>
  <c r="O77" i="47" s="1"/>
  <c r="G77" i="47"/>
  <c r="G81" i="47"/>
  <c r="G85" i="47"/>
  <c r="G93" i="47"/>
  <c r="G97" i="47"/>
  <c r="G101" i="47"/>
  <c r="G10" i="42"/>
  <c r="G14" i="42"/>
  <c r="G18" i="42"/>
  <c r="G22" i="42"/>
  <c r="G28" i="42"/>
  <c r="G32" i="42"/>
  <c r="G38" i="42"/>
  <c r="E68" i="42"/>
  <c r="G68" i="42"/>
  <c r="G89" i="42"/>
  <c r="E89" i="42"/>
  <c r="M7" i="45"/>
  <c r="O7" i="45" s="1"/>
  <c r="G7" i="45"/>
  <c r="G8" i="45"/>
  <c r="M8" i="45"/>
  <c r="O8" i="45" s="1"/>
  <c r="M9" i="45"/>
  <c r="O9" i="45" s="1"/>
  <c r="G9" i="45"/>
  <c r="G10" i="45"/>
  <c r="M10" i="45"/>
  <c r="O10" i="45" s="1"/>
  <c r="M11" i="45"/>
  <c r="O11" i="45" s="1"/>
  <c r="G11" i="45"/>
  <c r="G12" i="45"/>
  <c r="M12" i="45"/>
  <c r="O12" i="45" s="1"/>
  <c r="M13" i="45"/>
  <c r="O13" i="45" s="1"/>
  <c r="G13" i="45"/>
  <c r="G14" i="45"/>
  <c r="M14" i="45"/>
  <c r="O14" i="45" s="1"/>
  <c r="M15" i="45"/>
  <c r="O15" i="45" s="1"/>
  <c r="G15" i="45"/>
  <c r="G16" i="45"/>
  <c r="M16" i="45"/>
  <c r="O16" i="45" s="1"/>
  <c r="M19" i="45"/>
  <c r="O19" i="45" s="1"/>
  <c r="G19" i="45"/>
  <c r="M21" i="45"/>
  <c r="G21" i="45"/>
  <c r="L26" i="45"/>
  <c r="I25" i="45"/>
  <c r="J25" i="45" s="1"/>
  <c r="M29" i="45"/>
  <c r="G29" i="45"/>
  <c r="M33" i="45"/>
  <c r="G33" i="45"/>
  <c r="G38" i="45"/>
  <c r="M38" i="45"/>
  <c r="G42" i="45"/>
  <c r="M42" i="45"/>
  <c r="G46" i="45"/>
  <c r="M46" i="45"/>
  <c r="D45" i="45"/>
  <c r="E45" i="45" s="1"/>
  <c r="G50" i="45"/>
  <c r="M50" i="45"/>
  <c r="G54" i="45"/>
  <c r="M54" i="45"/>
  <c r="D53" i="45"/>
  <c r="E53" i="45" s="1"/>
  <c r="G58" i="45"/>
  <c r="M58" i="45"/>
  <c r="G62" i="45"/>
  <c r="M62" i="45"/>
  <c r="L69" i="45"/>
  <c r="I68" i="45"/>
  <c r="J68" i="45" s="1"/>
  <c r="G82" i="45"/>
  <c r="M82" i="45"/>
  <c r="M11" i="50"/>
  <c r="O11" i="50" s="1"/>
  <c r="G11" i="50"/>
  <c r="M17" i="50"/>
  <c r="O17" i="50" s="1"/>
  <c r="G17" i="50"/>
  <c r="M29" i="50"/>
  <c r="O29" i="50" s="1"/>
  <c r="G29" i="50"/>
  <c r="D25" i="50"/>
  <c r="E25" i="50" s="1"/>
  <c r="M33" i="50"/>
  <c r="O33" i="50" s="1"/>
  <c r="G33" i="50"/>
  <c r="G57" i="47"/>
  <c r="G59" i="47"/>
  <c r="G61" i="47"/>
  <c r="G63" i="47"/>
  <c r="G65" i="47"/>
  <c r="G67" i="47"/>
  <c r="G72" i="47"/>
  <c r="M72" i="47"/>
  <c r="O72" i="47" s="1"/>
  <c r="M76" i="47"/>
  <c r="O76" i="47" s="1"/>
  <c r="G80" i="47"/>
  <c r="M80" i="47"/>
  <c r="O80" i="47" s="1"/>
  <c r="E81" i="47"/>
  <c r="G84" i="47"/>
  <c r="M84" i="47"/>
  <c r="O84" i="47" s="1"/>
  <c r="E85" i="47"/>
  <c r="G88" i="47"/>
  <c r="M88" i="47"/>
  <c r="O88" i="47" s="1"/>
  <c r="G92" i="47"/>
  <c r="M92" i="47"/>
  <c r="O92" i="47" s="1"/>
  <c r="E93" i="47"/>
  <c r="G96" i="47"/>
  <c r="M96" i="47"/>
  <c r="O96" i="47" s="1"/>
  <c r="E97" i="47"/>
  <c r="G100" i="47"/>
  <c r="M100" i="47"/>
  <c r="O100" i="47" s="1"/>
  <c r="E101" i="47"/>
  <c r="G7" i="42"/>
  <c r="E10" i="42"/>
  <c r="G11" i="42"/>
  <c r="G15" i="42"/>
  <c r="G19" i="42"/>
  <c r="G23" i="42"/>
  <c r="E28" i="42"/>
  <c r="E32" i="42"/>
  <c r="G39" i="42"/>
  <c r="G40" i="42"/>
  <c r="G41" i="42"/>
  <c r="G42" i="42"/>
  <c r="G43" i="42"/>
  <c r="G44" i="42"/>
  <c r="D45" i="42"/>
  <c r="E54" i="42"/>
  <c r="E55" i="42"/>
  <c r="E56" i="42"/>
  <c r="E57" i="42"/>
  <c r="E58" i="42"/>
  <c r="E59" i="42"/>
  <c r="E60" i="42"/>
  <c r="E61" i="42"/>
  <c r="E62" i="42"/>
  <c r="E63" i="42"/>
  <c r="E64" i="42"/>
  <c r="E65" i="42"/>
  <c r="E66" i="42"/>
  <c r="E67" i="42"/>
  <c r="E76" i="42"/>
  <c r="E77" i="42"/>
  <c r="E78" i="42"/>
  <c r="E79" i="42"/>
  <c r="E80" i="42"/>
  <c r="E81" i="42"/>
  <c r="E82" i="42"/>
  <c r="E83" i="42"/>
  <c r="E84" i="42"/>
  <c r="E85" i="42"/>
  <c r="E86" i="42"/>
  <c r="E87" i="42"/>
  <c r="E88" i="42"/>
  <c r="I6" i="45"/>
  <c r="J6" i="45" s="1"/>
  <c r="L18" i="45"/>
  <c r="N20" i="45"/>
  <c r="G22" i="45"/>
  <c r="M22" i="45"/>
  <c r="O22" i="45" s="1"/>
  <c r="N24" i="45"/>
  <c r="G26" i="45"/>
  <c r="M26" i="45"/>
  <c r="O26" i="45" s="1"/>
  <c r="D25" i="45"/>
  <c r="E25" i="45" s="1"/>
  <c r="K25" i="45"/>
  <c r="N28" i="45"/>
  <c r="G30" i="45"/>
  <c r="M30" i="45"/>
  <c r="O30" i="45" s="1"/>
  <c r="N32" i="45"/>
  <c r="G34" i="45"/>
  <c r="M34" i="45"/>
  <c r="O34" i="45" s="1"/>
  <c r="N37" i="45"/>
  <c r="M39" i="45"/>
  <c r="O39" i="45" s="1"/>
  <c r="G39" i="45"/>
  <c r="N41" i="45"/>
  <c r="M43" i="45"/>
  <c r="O43" i="45" s="1"/>
  <c r="G43" i="45"/>
  <c r="M47" i="45"/>
  <c r="O47" i="45" s="1"/>
  <c r="G47" i="45"/>
  <c r="N49" i="45"/>
  <c r="M51" i="45"/>
  <c r="O51" i="45" s="1"/>
  <c r="G51" i="45"/>
  <c r="M55" i="45"/>
  <c r="O55" i="45" s="1"/>
  <c r="G55" i="45"/>
  <c r="N57" i="45"/>
  <c r="M59" i="45"/>
  <c r="O59" i="45" s="1"/>
  <c r="G59" i="45"/>
  <c r="N61" i="45"/>
  <c r="M63" i="45"/>
  <c r="O63" i="45" s="1"/>
  <c r="G63" i="45"/>
  <c r="G66" i="45"/>
  <c r="M66" i="45"/>
  <c r="O66" i="45" s="1"/>
  <c r="N70" i="45"/>
  <c r="G72" i="45"/>
  <c r="M72" i="45"/>
  <c r="G74" i="45"/>
  <c r="M74" i="45"/>
  <c r="G80" i="45"/>
  <c r="M80" i="45"/>
  <c r="N82" i="45"/>
  <c r="M85" i="45"/>
  <c r="O85" i="45" s="1"/>
  <c r="N90" i="45"/>
  <c r="O90" i="45" s="1"/>
  <c r="F89" i="45"/>
  <c r="N89" i="45" s="1"/>
  <c r="M15" i="50"/>
  <c r="O15" i="50" s="1"/>
  <c r="G15" i="50"/>
  <c r="M21" i="50"/>
  <c r="O21" i="50" s="1"/>
  <c r="G21" i="50"/>
  <c r="F25" i="50"/>
  <c r="N25" i="50" s="1"/>
  <c r="N26" i="50"/>
  <c r="O26" i="50" s="1"/>
  <c r="L30" i="50"/>
  <c r="M30" i="50"/>
  <c r="O30" i="50" s="1"/>
  <c r="I36" i="47"/>
  <c r="J36" i="47" s="1"/>
  <c r="E67" i="47"/>
  <c r="E72" i="47"/>
  <c r="E76" i="47"/>
  <c r="E80" i="47"/>
  <c r="E84" i="47"/>
  <c r="E88" i="47"/>
  <c r="I89" i="47"/>
  <c r="J89" i="47" s="1"/>
  <c r="E92" i="47"/>
  <c r="E96" i="47"/>
  <c r="E100" i="47"/>
  <c r="G26" i="42"/>
  <c r="G30" i="42"/>
  <c r="G34" i="42"/>
  <c r="G36" i="42"/>
  <c r="D53" i="42"/>
  <c r="D75" i="42"/>
  <c r="G96" i="42"/>
  <c r="G97" i="42"/>
  <c r="G98" i="42"/>
  <c r="G99" i="42"/>
  <c r="G100" i="42"/>
  <c r="G101" i="42"/>
  <c r="G18" i="45"/>
  <c r="M18" i="45"/>
  <c r="O18" i="45" s="1"/>
  <c r="L20" i="45"/>
  <c r="N21" i="45"/>
  <c r="M23" i="45"/>
  <c r="O23" i="45" s="1"/>
  <c r="G23" i="45"/>
  <c r="L24" i="45"/>
  <c r="M27" i="45"/>
  <c r="O27" i="45" s="1"/>
  <c r="G27" i="45"/>
  <c r="L28" i="45"/>
  <c r="N29" i="45"/>
  <c r="M31" i="45"/>
  <c r="O31" i="45" s="1"/>
  <c r="G31" i="45"/>
  <c r="L32" i="45"/>
  <c r="N33" i="45"/>
  <c r="M35" i="45"/>
  <c r="O35" i="45" s="1"/>
  <c r="G35" i="45"/>
  <c r="L37" i="45"/>
  <c r="I36" i="45"/>
  <c r="J36" i="45" s="1"/>
  <c r="N38" i="45"/>
  <c r="G40" i="45"/>
  <c r="M40" i="45"/>
  <c r="O40" i="45" s="1"/>
  <c r="L41" i="45"/>
  <c r="N42" i="45"/>
  <c r="G44" i="45"/>
  <c r="M44" i="45"/>
  <c r="O44" i="45" s="1"/>
  <c r="N46" i="45"/>
  <c r="G48" i="45"/>
  <c r="M48" i="45"/>
  <c r="O48" i="45" s="1"/>
  <c r="L49" i="45"/>
  <c r="N50" i="45"/>
  <c r="G52" i="45"/>
  <c r="M52" i="45"/>
  <c r="O52" i="45" s="1"/>
  <c r="N54" i="45"/>
  <c r="G56" i="45"/>
  <c r="M56" i="45"/>
  <c r="O56" i="45" s="1"/>
  <c r="L57" i="45"/>
  <c r="N58" i="45"/>
  <c r="G60" i="45"/>
  <c r="M60" i="45"/>
  <c r="O60" i="45" s="1"/>
  <c r="L61" i="45"/>
  <c r="N62" i="45"/>
  <c r="G64" i="45"/>
  <c r="M64" i="45"/>
  <c r="O64" i="45" s="1"/>
  <c r="K68" i="45"/>
  <c r="O71" i="45"/>
  <c r="N72" i="45"/>
  <c r="N74" i="45"/>
  <c r="G76" i="45"/>
  <c r="M76" i="45"/>
  <c r="D75" i="45"/>
  <c r="E75" i="45" s="1"/>
  <c r="K75" i="45"/>
  <c r="G78" i="45"/>
  <c r="M78" i="45"/>
  <c r="O78" i="45" s="1"/>
  <c r="N80" i="45"/>
  <c r="M83" i="45"/>
  <c r="O83" i="45" s="1"/>
  <c r="L84" i="45"/>
  <c r="O86" i="45"/>
  <c r="O87" i="45"/>
  <c r="G92" i="45"/>
  <c r="G96" i="45"/>
  <c r="L100" i="45"/>
  <c r="K89" i="45"/>
  <c r="I6" i="50"/>
  <c r="J6" i="50" s="1"/>
  <c r="M9" i="50"/>
  <c r="O9" i="50" s="1"/>
  <c r="G9" i="50"/>
  <c r="M19" i="50"/>
  <c r="O19" i="50" s="1"/>
  <c r="G19" i="50"/>
  <c r="L23" i="50"/>
  <c r="L34" i="50"/>
  <c r="M34" i="50"/>
  <c r="O34" i="50" s="1"/>
  <c r="L49" i="50"/>
  <c r="K45" i="50"/>
  <c r="F36" i="45"/>
  <c r="F68" i="45"/>
  <c r="N68" i="45" s="1"/>
  <c r="I75" i="45"/>
  <c r="J75" i="45" s="1"/>
  <c r="L86" i="45"/>
  <c r="L88" i="45"/>
  <c r="D89" i="45"/>
  <c r="E89" i="45" s="1"/>
  <c r="I89" i="45"/>
  <c r="J89" i="45" s="1"/>
  <c r="L90" i="45"/>
  <c r="L92" i="45"/>
  <c r="L94" i="45"/>
  <c r="L96" i="45"/>
  <c r="L98" i="45"/>
  <c r="L7" i="50"/>
  <c r="I25" i="50"/>
  <c r="G30" i="50"/>
  <c r="L35" i="50"/>
  <c r="K36" i="50"/>
  <c r="L36" i="50" s="1"/>
  <c r="L40" i="50"/>
  <c r="N46" i="50"/>
  <c r="O46" i="50" s="1"/>
  <c r="F45" i="50"/>
  <c r="N49" i="50"/>
  <c r="L59" i="50"/>
  <c r="M61" i="50"/>
  <c r="O61" i="50" s="1"/>
  <c r="G61" i="50"/>
  <c r="L70" i="50"/>
  <c r="G72" i="50"/>
  <c r="M72" i="50"/>
  <c r="O72" i="50" s="1"/>
  <c r="L76" i="50"/>
  <c r="I75" i="50"/>
  <c r="J75" i="50" s="1"/>
  <c r="M80" i="50"/>
  <c r="O80" i="50" s="1"/>
  <c r="G80" i="50"/>
  <c r="M86" i="50"/>
  <c r="O86" i="50" s="1"/>
  <c r="G86" i="50"/>
  <c r="M25" i="49"/>
  <c r="O25" i="49" s="1"/>
  <c r="G25" i="49"/>
  <c r="G67" i="45"/>
  <c r="G69" i="45"/>
  <c r="G71" i="45"/>
  <c r="G73" i="45"/>
  <c r="G77" i="45"/>
  <c r="G79" i="45"/>
  <c r="G81" i="45"/>
  <c r="G83" i="45"/>
  <c r="G85" i="45"/>
  <c r="G87" i="45"/>
  <c r="G91" i="45"/>
  <c r="G93" i="45"/>
  <c r="G95" i="45"/>
  <c r="G97" i="45"/>
  <c r="G99" i="45"/>
  <c r="G10" i="50"/>
  <c r="M10" i="50"/>
  <c r="O10" i="50" s="1"/>
  <c r="G14" i="50"/>
  <c r="M14" i="50"/>
  <c r="O14" i="50" s="1"/>
  <c r="G18" i="50"/>
  <c r="M18" i="50"/>
  <c r="O18" i="50" s="1"/>
  <c r="G22" i="50"/>
  <c r="M22" i="50"/>
  <c r="O22" i="50" s="1"/>
  <c r="G26" i="50"/>
  <c r="O28" i="50"/>
  <c r="N37" i="50"/>
  <c r="F36" i="50"/>
  <c r="G50" i="50"/>
  <c r="G51" i="50"/>
  <c r="M53" i="50"/>
  <c r="G54" i="50"/>
  <c r="M55" i="50"/>
  <c r="O55" i="50" s="1"/>
  <c r="G55" i="50"/>
  <c r="M57" i="50"/>
  <c r="G57" i="50"/>
  <c r="M63" i="50"/>
  <c r="O63" i="50" s="1"/>
  <c r="M67" i="50"/>
  <c r="O67" i="50" s="1"/>
  <c r="M73" i="50"/>
  <c r="O73" i="50" s="1"/>
  <c r="G73" i="50"/>
  <c r="N74" i="50"/>
  <c r="K75" i="50"/>
  <c r="M82" i="50"/>
  <c r="O82" i="50" s="1"/>
  <c r="G82" i="50"/>
  <c r="L88" i="50"/>
  <c r="N90" i="50"/>
  <c r="G101" i="45"/>
  <c r="M101" i="45"/>
  <c r="O101" i="45" s="1"/>
  <c r="M27" i="50"/>
  <c r="O27" i="50" s="1"/>
  <c r="G27" i="50"/>
  <c r="L27" i="50"/>
  <c r="G38" i="50"/>
  <c r="G39" i="50"/>
  <c r="G42" i="50"/>
  <c r="O43" i="50"/>
  <c r="G43" i="50"/>
  <c r="G46" i="50"/>
  <c r="O47" i="50"/>
  <c r="G47" i="50"/>
  <c r="M49" i="50"/>
  <c r="G49" i="50"/>
  <c r="M59" i="50"/>
  <c r="O59" i="50" s="1"/>
  <c r="M69" i="50"/>
  <c r="O69" i="50" s="1"/>
  <c r="G69" i="50"/>
  <c r="D68" i="50"/>
  <c r="E68" i="50" s="1"/>
  <c r="I68" i="50"/>
  <c r="J68" i="50" s="1"/>
  <c r="L69" i="50"/>
  <c r="M71" i="50"/>
  <c r="O71" i="50" s="1"/>
  <c r="G71" i="50"/>
  <c r="L74" i="50"/>
  <c r="G76" i="50"/>
  <c r="M76" i="50"/>
  <c r="M77" i="50"/>
  <c r="O77" i="50" s="1"/>
  <c r="G77" i="50"/>
  <c r="M78" i="50"/>
  <c r="O78" i="50" s="1"/>
  <c r="G78" i="50"/>
  <c r="L84" i="50"/>
  <c r="M88" i="50"/>
  <c r="O88" i="50" s="1"/>
  <c r="G88" i="50"/>
  <c r="N92" i="50"/>
  <c r="O92" i="50" s="1"/>
  <c r="L92" i="50"/>
  <c r="G100" i="45"/>
  <c r="K6" i="50"/>
  <c r="G8" i="50"/>
  <c r="M8" i="50"/>
  <c r="G12" i="50"/>
  <c r="M12" i="50"/>
  <c r="O12" i="50" s="1"/>
  <c r="G16" i="50"/>
  <c r="M16" i="50"/>
  <c r="O16" i="50" s="1"/>
  <c r="G20" i="50"/>
  <c r="M20" i="50"/>
  <c r="O20" i="50" s="1"/>
  <c r="G24" i="50"/>
  <c r="M24" i="50"/>
  <c r="O24" i="50" s="1"/>
  <c r="G28" i="50"/>
  <c r="M37" i="50"/>
  <c r="G37" i="50"/>
  <c r="D36" i="50"/>
  <c r="E36" i="50" s="1"/>
  <c r="M41" i="50"/>
  <c r="O41" i="50" s="1"/>
  <c r="G41" i="50"/>
  <c r="L44" i="50"/>
  <c r="I45" i="50"/>
  <c r="J45" i="50" s="1"/>
  <c r="L48" i="50"/>
  <c r="M50" i="50"/>
  <c r="O50" i="50" s="1"/>
  <c r="K53" i="50"/>
  <c r="L53" i="50" s="1"/>
  <c r="N54" i="50"/>
  <c r="F53" i="50"/>
  <c r="M54" i="50"/>
  <c r="N57" i="50"/>
  <c r="L63" i="50"/>
  <c r="M65" i="50"/>
  <c r="O65" i="50" s="1"/>
  <c r="G65" i="50"/>
  <c r="L67" i="50"/>
  <c r="N70" i="50"/>
  <c r="F75" i="50"/>
  <c r="N76" i="50"/>
  <c r="M84" i="50"/>
  <c r="O84" i="50" s="1"/>
  <c r="G84" i="50"/>
  <c r="M90" i="50"/>
  <c r="G90" i="50"/>
  <c r="D89" i="50"/>
  <c r="E89" i="50" s="1"/>
  <c r="K89" i="50"/>
  <c r="L90" i="50"/>
  <c r="I89" i="50"/>
  <c r="J89" i="50" s="1"/>
  <c r="L91" i="50"/>
  <c r="M6" i="49"/>
  <c r="O6" i="49" s="1"/>
  <c r="G6" i="49"/>
  <c r="M31" i="50"/>
  <c r="O31" i="50" s="1"/>
  <c r="G31" i="50"/>
  <c r="M35" i="50"/>
  <c r="O35" i="50" s="1"/>
  <c r="G35" i="50"/>
  <c r="G40" i="50"/>
  <c r="M40" i="50"/>
  <c r="O40" i="50" s="1"/>
  <c r="G44" i="50"/>
  <c r="M44" i="50"/>
  <c r="O44" i="50" s="1"/>
  <c r="G48" i="50"/>
  <c r="M48" i="50"/>
  <c r="O48" i="50" s="1"/>
  <c r="G52" i="50"/>
  <c r="M52" i="50"/>
  <c r="O52" i="50" s="1"/>
  <c r="G56" i="50"/>
  <c r="M56" i="50"/>
  <c r="O56" i="50" s="1"/>
  <c r="M60" i="50"/>
  <c r="O60" i="50" s="1"/>
  <c r="M64" i="50"/>
  <c r="O64" i="50" s="1"/>
  <c r="F89" i="50"/>
  <c r="G93" i="50"/>
  <c r="M93" i="50"/>
  <c r="O93" i="50" s="1"/>
  <c r="M94" i="50"/>
  <c r="O94" i="50" s="1"/>
  <c r="G94" i="50"/>
  <c r="L26" i="49"/>
  <c r="N37" i="49"/>
  <c r="M38" i="49"/>
  <c r="G38" i="49"/>
  <c r="L40" i="49"/>
  <c r="G43" i="49"/>
  <c r="M43" i="49"/>
  <c r="O43" i="49" s="1"/>
  <c r="N47" i="49"/>
  <c r="M48" i="49"/>
  <c r="O48" i="49" s="1"/>
  <c r="G48" i="49"/>
  <c r="L50" i="49"/>
  <c r="G55" i="49"/>
  <c r="M55" i="49"/>
  <c r="G57" i="49"/>
  <c r="M57" i="49"/>
  <c r="O57" i="49" s="1"/>
  <c r="L58" i="49"/>
  <c r="N59" i="49"/>
  <c r="G61" i="49"/>
  <c r="M61" i="49"/>
  <c r="M62" i="49"/>
  <c r="O62" i="49" s="1"/>
  <c r="G62" i="49"/>
  <c r="L64" i="49"/>
  <c r="L65" i="49"/>
  <c r="N66" i="49"/>
  <c r="N67" i="49"/>
  <c r="N69" i="49"/>
  <c r="N68" i="49"/>
  <c r="G71" i="49"/>
  <c r="M71" i="49"/>
  <c r="M72" i="49"/>
  <c r="O72" i="49" s="1"/>
  <c r="G72" i="49"/>
  <c r="L74" i="49"/>
  <c r="M80" i="49"/>
  <c r="O80" i="49" s="1"/>
  <c r="G80" i="49"/>
  <c r="M83" i="49"/>
  <c r="M88" i="49"/>
  <c r="G88" i="49"/>
  <c r="M90" i="49"/>
  <c r="G90" i="49"/>
  <c r="E89" i="49"/>
  <c r="K89" i="49"/>
  <c r="N90" i="49"/>
  <c r="M96" i="49"/>
  <c r="O96" i="49" s="1"/>
  <c r="G96" i="49"/>
  <c r="G79" i="50"/>
  <c r="M79" i="50"/>
  <c r="O79" i="50" s="1"/>
  <c r="G83" i="50"/>
  <c r="M83" i="50"/>
  <c r="O83" i="50" s="1"/>
  <c r="G87" i="50"/>
  <c r="M87" i="50"/>
  <c r="O87" i="50" s="1"/>
  <c r="G92" i="50"/>
  <c r="G7" i="49"/>
  <c r="M7" i="49"/>
  <c r="O7" i="49" s="1"/>
  <c r="M8" i="49"/>
  <c r="O8" i="49" s="1"/>
  <c r="G8" i="49"/>
  <c r="G9" i="49"/>
  <c r="M9" i="49"/>
  <c r="O9" i="49" s="1"/>
  <c r="M10" i="49"/>
  <c r="O10" i="49" s="1"/>
  <c r="G10" i="49"/>
  <c r="G11" i="49"/>
  <c r="M11" i="49"/>
  <c r="O11" i="49" s="1"/>
  <c r="M12" i="49"/>
  <c r="O12" i="49" s="1"/>
  <c r="G12" i="49"/>
  <c r="G13" i="49"/>
  <c r="M13" i="49"/>
  <c r="O13" i="49" s="1"/>
  <c r="M14" i="49"/>
  <c r="O14" i="49" s="1"/>
  <c r="G14" i="49"/>
  <c r="G15" i="49"/>
  <c r="M15" i="49"/>
  <c r="O15" i="49" s="1"/>
  <c r="M16" i="49"/>
  <c r="O16" i="49" s="1"/>
  <c r="G16" i="49"/>
  <c r="G17" i="49"/>
  <c r="M17" i="49"/>
  <c r="O17" i="49" s="1"/>
  <c r="M18" i="49"/>
  <c r="O18" i="49" s="1"/>
  <c r="G18" i="49"/>
  <c r="G19" i="49"/>
  <c r="M19" i="49"/>
  <c r="O19" i="49" s="1"/>
  <c r="M20" i="49"/>
  <c r="O20" i="49" s="1"/>
  <c r="G20" i="49"/>
  <c r="G21" i="49"/>
  <c r="M21" i="49"/>
  <c r="O21" i="49" s="1"/>
  <c r="M22" i="49"/>
  <c r="O22" i="49" s="1"/>
  <c r="G22" i="49"/>
  <c r="G23" i="49"/>
  <c r="M23" i="49"/>
  <c r="O23" i="49" s="1"/>
  <c r="M24" i="49"/>
  <c r="O24" i="49" s="1"/>
  <c r="G24" i="49"/>
  <c r="G37" i="49"/>
  <c r="M37" i="49"/>
  <c r="N38" i="49"/>
  <c r="N39" i="49"/>
  <c r="M40" i="49"/>
  <c r="O40" i="49" s="1"/>
  <c r="G40" i="49"/>
  <c r="L42" i="49"/>
  <c r="G47" i="49"/>
  <c r="M47" i="49"/>
  <c r="M50" i="49"/>
  <c r="O50" i="49" s="1"/>
  <c r="G50" i="49"/>
  <c r="L52" i="49"/>
  <c r="L54" i="49"/>
  <c r="J53" i="49"/>
  <c r="M58" i="49"/>
  <c r="G58" i="49"/>
  <c r="N61" i="49"/>
  <c r="G63" i="49"/>
  <c r="M63" i="49"/>
  <c r="O63" i="49" s="1"/>
  <c r="M64" i="49"/>
  <c r="G64" i="49"/>
  <c r="L69" i="49"/>
  <c r="J68" i="49"/>
  <c r="N70" i="49"/>
  <c r="N71" i="49"/>
  <c r="G73" i="49"/>
  <c r="M73" i="49"/>
  <c r="O73" i="49" s="1"/>
  <c r="M74" i="49"/>
  <c r="G74" i="49"/>
  <c r="M82" i="49"/>
  <c r="O82" i="49" s="1"/>
  <c r="G82" i="49"/>
  <c r="N88" i="49"/>
  <c r="M92" i="49"/>
  <c r="O92" i="49" s="1"/>
  <c r="G92" i="49"/>
  <c r="M58" i="50"/>
  <c r="O58" i="50" s="1"/>
  <c r="M62" i="50"/>
  <c r="O62" i="50" s="1"/>
  <c r="G66" i="50"/>
  <c r="M66" i="50"/>
  <c r="O66" i="50" s="1"/>
  <c r="G91" i="50"/>
  <c r="M91" i="50"/>
  <c r="O91" i="50" s="1"/>
  <c r="N95" i="50"/>
  <c r="O95" i="50" s="1"/>
  <c r="M26" i="49"/>
  <c r="O26" i="49" s="1"/>
  <c r="G26" i="49"/>
  <c r="G27" i="49"/>
  <c r="M27" i="49"/>
  <c r="O27" i="49" s="1"/>
  <c r="M28" i="49"/>
  <c r="O28" i="49" s="1"/>
  <c r="G28" i="49"/>
  <c r="G29" i="49"/>
  <c r="M29" i="49"/>
  <c r="O29" i="49" s="1"/>
  <c r="M30" i="49"/>
  <c r="O30" i="49" s="1"/>
  <c r="G30" i="49"/>
  <c r="G31" i="49"/>
  <c r="M31" i="49"/>
  <c r="O31" i="49" s="1"/>
  <c r="M32" i="49"/>
  <c r="O32" i="49" s="1"/>
  <c r="G32" i="49"/>
  <c r="G33" i="49"/>
  <c r="M33" i="49"/>
  <c r="O33" i="49" s="1"/>
  <c r="M34" i="49"/>
  <c r="O34" i="49" s="1"/>
  <c r="G34" i="49"/>
  <c r="G35" i="49"/>
  <c r="M35" i="49"/>
  <c r="O35" i="49" s="1"/>
  <c r="G36" i="49"/>
  <c r="G39" i="49"/>
  <c r="M39" i="49"/>
  <c r="M42" i="49"/>
  <c r="O42" i="49" s="1"/>
  <c r="G42" i="49"/>
  <c r="L46" i="49"/>
  <c r="J45" i="49"/>
  <c r="G49" i="49"/>
  <c r="M49" i="49"/>
  <c r="O49" i="49" s="1"/>
  <c r="M52" i="49"/>
  <c r="O52" i="49" s="1"/>
  <c r="G52" i="49"/>
  <c r="M54" i="49"/>
  <c r="O54" i="49" s="1"/>
  <c r="E53" i="49"/>
  <c r="G54" i="49"/>
  <c r="L56" i="49"/>
  <c r="G59" i="49"/>
  <c r="M59" i="49"/>
  <c r="L60" i="49"/>
  <c r="L61" i="49"/>
  <c r="G65" i="49"/>
  <c r="M65" i="49"/>
  <c r="M66" i="49"/>
  <c r="G66" i="49"/>
  <c r="K68" i="49"/>
  <c r="L70" i="49"/>
  <c r="L71" i="49"/>
  <c r="E75" i="49"/>
  <c r="M76" i="49"/>
  <c r="G76" i="49"/>
  <c r="M79" i="49"/>
  <c r="M84" i="49"/>
  <c r="O84" i="49" s="1"/>
  <c r="G84" i="49"/>
  <c r="M87" i="49"/>
  <c r="N91" i="49"/>
  <c r="M98" i="49"/>
  <c r="O98" i="49" s="1"/>
  <c r="G98" i="49"/>
  <c r="G32" i="50"/>
  <c r="M32" i="50"/>
  <c r="O32" i="50" s="1"/>
  <c r="K68" i="50"/>
  <c r="N68" i="50" s="1"/>
  <c r="G70" i="50"/>
  <c r="M70" i="50"/>
  <c r="G74" i="50"/>
  <c r="M74" i="50"/>
  <c r="G81" i="50"/>
  <c r="M81" i="50"/>
  <c r="O81" i="50" s="1"/>
  <c r="G85" i="50"/>
  <c r="M85" i="50"/>
  <c r="O85" i="50" s="1"/>
  <c r="G96" i="50"/>
  <c r="M96" i="50"/>
  <c r="O96" i="50" s="1"/>
  <c r="M97" i="50"/>
  <c r="O97" i="50" s="1"/>
  <c r="G97" i="50"/>
  <c r="G98" i="50"/>
  <c r="M98" i="50"/>
  <c r="O98" i="50" s="1"/>
  <c r="M99" i="50"/>
  <c r="O99" i="50" s="1"/>
  <c r="G99" i="50"/>
  <c r="G100" i="50"/>
  <c r="M100" i="50"/>
  <c r="O100" i="50" s="1"/>
  <c r="M101" i="50"/>
  <c r="O101" i="50" s="1"/>
  <c r="G101" i="50"/>
  <c r="G41" i="49"/>
  <c r="M41" i="49"/>
  <c r="O41" i="49" s="1"/>
  <c r="M44" i="49"/>
  <c r="O44" i="49" s="1"/>
  <c r="G44" i="49"/>
  <c r="M46" i="49"/>
  <c r="O46" i="49" s="1"/>
  <c r="E45" i="49"/>
  <c r="G46" i="49"/>
  <c r="K45" i="49"/>
  <c r="L48" i="49"/>
  <c r="G51" i="49"/>
  <c r="M51" i="49"/>
  <c r="O51" i="49" s="1"/>
  <c r="N55" i="49"/>
  <c r="M56" i="49"/>
  <c r="O56" i="49" s="1"/>
  <c r="G56" i="49"/>
  <c r="N58" i="49"/>
  <c r="M60" i="49"/>
  <c r="O60" i="49" s="1"/>
  <c r="G60" i="49"/>
  <c r="N64" i="49"/>
  <c r="N65" i="49"/>
  <c r="G67" i="49"/>
  <c r="M67" i="49"/>
  <c r="G69" i="49"/>
  <c r="M69" i="49"/>
  <c r="E68" i="49"/>
  <c r="M70" i="49"/>
  <c r="G70" i="49"/>
  <c r="N74" i="49"/>
  <c r="N76" i="49"/>
  <c r="N75" i="49"/>
  <c r="M78" i="49"/>
  <c r="O78" i="49" s="1"/>
  <c r="G78" i="49"/>
  <c r="M86" i="49"/>
  <c r="O86" i="49" s="1"/>
  <c r="G86" i="49"/>
  <c r="L88" i="49"/>
  <c r="K75" i="49"/>
  <c r="M94" i="49"/>
  <c r="O94" i="49" s="1"/>
  <c r="G94" i="49"/>
  <c r="G25" i="48"/>
  <c r="G93" i="49"/>
  <c r="M93" i="49"/>
  <c r="O93" i="49" s="1"/>
  <c r="G97" i="49"/>
  <c r="M97" i="49"/>
  <c r="O97" i="49" s="1"/>
  <c r="M7" i="48"/>
  <c r="O7" i="48" s="1"/>
  <c r="G7" i="48"/>
  <c r="G8" i="48"/>
  <c r="M8" i="48"/>
  <c r="O8" i="48" s="1"/>
  <c r="M9" i="48"/>
  <c r="O9" i="48" s="1"/>
  <c r="G9" i="48"/>
  <c r="G10" i="48"/>
  <c r="M10" i="48"/>
  <c r="O10" i="48" s="1"/>
  <c r="M11" i="48"/>
  <c r="O11" i="48" s="1"/>
  <c r="G11" i="48"/>
  <c r="G12" i="48"/>
  <c r="M12" i="48"/>
  <c r="O12" i="48" s="1"/>
  <c r="M13" i="48"/>
  <c r="O13" i="48" s="1"/>
  <c r="G13" i="48"/>
  <c r="G14" i="48"/>
  <c r="M14" i="48"/>
  <c r="O14" i="48" s="1"/>
  <c r="M15" i="48"/>
  <c r="O15" i="48" s="1"/>
  <c r="G15" i="48"/>
  <c r="G16" i="48"/>
  <c r="M16" i="48"/>
  <c r="O16" i="48" s="1"/>
  <c r="M17" i="48"/>
  <c r="O17" i="48" s="1"/>
  <c r="G17" i="48"/>
  <c r="G18" i="48"/>
  <c r="M18" i="48"/>
  <c r="O18" i="48" s="1"/>
  <c r="M19" i="48"/>
  <c r="O19" i="48" s="1"/>
  <c r="G19" i="48"/>
  <c r="G20" i="48"/>
  <c r="M20" i="48"/>
  <c r="O20" i="48" s="1"/>
  <c r="M21" i="48"/>
  <c r="O21" i="48" s="1"/>
  <c r="G21" i="48"/>
  <c r="G22" i="48"/>
  <c r="M22" i="48"/>
  <c r="O22" i="48" s="1"/>
  <c r="M23" i="48"/>
  <c r="O23" i="48" s="1"/>
  <c r="G23" i="48"/>
  <c r="G24" i="48"/>
  <c r="M24" i="48"/>
  <c r="O24" i="48" s="1"/>
  <c r="M33" i="48"/>
  <c r="O33" i="48" s="1"/>
  <c r="G33" i="48"/>
  <c r="L35" i="48"/>
  <c r="L37" i="48"/>
  <c r="J36" i="48"/>
  <c r="G40" i="48"/>
  <c r="M40" i="48"/>
  <c r="O40" i="48" s="1"/>
  <c r="M43" i="48"/>
  <c r="O43" i="48" s="1"/>
  <c r="G43" i="48"/>
  <c r="G46" i="48"/>
  <c r="M46" i="48"/>
  <c r="O46" i="48" s="1"/>
  <c r="G48" i="48"/>
  <c r="M48" i="48"/>
  <c r="O48" i="48" s="1"/>
  <c r="L49" i="48"/>
  <c r="N50" i="48"/>
  <c r="G52" i="48"/>
  <c r="M52" i="48"/>
  <c r="G54" i="48"/>
  <c r="M54" i="48"/>
  <c r="E53" i="48"/>
  <c r="M55" i="48"/>
  <c r="G55" i="48"/>
  <c r="L57" i="48"/>
  <c r="L58" i="48"/>
  <c r="N60" i="48"/>
  <c r="G62" i="48"/>
  <c r="M62" i="48"/>
  <c r="M63" i="48"/>
  <c r="G63" i="48"/>
  <c r="L65" i="48"/>
  <c r="L66" i="48"/>
  <c r="N67" i="48"/>
  <c r="G70" i="48"/>
  <c r="M70" i="48"/>
  <c r="M71" i="48"/>
  <c r="G71" i="48"/>
  <c r="L72" i="48"/>
  <c r="L75" i="48"/>
  <c r="N76" i="48"/>
  <c r="N84" i="48"/>
  <c r="O84" i="48" s="1"/>
  <c r="L84" i="48"/>
  <c r="G25" i="38"/>
  <c r="J6" i="48"/>
  <c r="G26" i="48"/>
  <c r="M26" i="48"/>
  <c r="O26" i="48" s="1"/>
  <c r="M27" i="48"/>
  <c r="O27" i="48" s="1"/>
  <c r="G27" i="48"/>
  <c r="G28" i="48"/>
  <c r="M28" i="48"/>
  <c r="O28" i="48" s="1"/>
  <c r="M29" i="48"/>
  <c r="O29" i="48" s="1"/>
  <c r="G29" i="48"/>
  <c r="G30" i="48"/>
  <c r="M30" i="48"/>
  <c r="O30" i="48" s="1"/>
  <c r="M31" i="48"/>
  <c r="O31" i="48" s="1"/>
  <c r="G31" i="48"/>
  <c r="G32" i="48"/>
  <c r="M32" i="48"/>
  <c r="O32" i="48" s="1"/>
  <c r="M35" i="48"/>
  <c r="O35" i="48" s="1"/>
  <c r="G35" i="48"/>
  <c r="M37" i="48"/>
  <c r="O37" i="48" s="1"/>
  <c r="E36" i="48"/>
  <c r="G37" i="48"/>
  <c r="L39" i="48"/>
  <c r="G42" i="48"/>
  <c r="M42" i="48"/>
  <c r="O42" i="48" s="1"/>
  <c r="N44" i="48"/>
  <c r="E45" i="48"/>
  <c r="N47" i="48"/>
  <c r="M49" i="48"/>
  <c r="O49" i="48" s="1"/>
  <c r="G49" i="48"/>
  <c r="N51" i="48"/>
  <c r="N52" i="48"/>
  <c r="N54" i="48"/>
  <c r="N53" i="48"/>
  <c r="G56" i="48"/>
  <c r="M56" i="48"/>
  <c r="M57" i="48"/>
  <c r="O57" i="48" s="1"/>
  <c r="G57" i="48"/>
  <c r="N61" i="48"/>
  <c r="N62" i="48"/>
  <c r="G64" i="48"/>
  <c r="M64" i="48"/>
  <c r="M65" i="48"/>
  <c r="O65" i="48" s="1"/>
  <c r="G65" i="48"/>
  <c r="N69" i="48"/>
  <c r="N70" i="48"/>
  <c r="N68" i="48"/>
  <c r="M72" i="48"/>
  <c r="O72" i="48" s="1"/>
  <c r="G72" i="48"/>
  <c r="N78" i="48"/>
  <c r="M82" i="48"/>
  <c r="O82" i="48" s="1"/>
  <c r="G82" i="48"/>
  <c r="N86" i="48"/>
  <c r="N91" i="48"/>
  <c r="L76" i="49"/>
  <c r="J75" i="49"/>
  <c r="L78" i="49"/>
  <c r="L80" i="49"/>
  <c r="L82" i="49"/>
  <c r="L84" i="49"/>
  <c r="L86" i="49"/>
  <c r="J89" i="49"/>
  <c r="G91" i="49"/>
  <c r="M91" i="49"/>
  <c r="G95" i="49"/>
  <c r="M95" i="49"/>
  <c r="O95" i="49" s="1"/>
  <c r="G99" i="49"/>
  <c r="M99" i="49"/>
  <c r="O99" i="49" s="1"/>
  <c r="M100" i="49"/>
  <c r="O100" i="49" s="1"/>
  <c r="G100" i="49"/>
  <c r="G101" i="49"/>
  <c r="M101" i="49"/>
  <c r="O101" i="49" s="1"/>
  <c r="G34" i="48"/>
  <c r="M34" i="48"/>
  <c r="O34" i="48" s="1"/>
  <c r="N38" i="48"/>
  <c r="M39" i="48"/>
  <c r="O39" i="48" s="1"/>
  <c r="G39" i="48"/>
  <c r="L41" i="48"/>
  <c r="G44" i="48"/>
  <c r="M44" i="48"/>
  <c r="J45" i="48"/>
  <c r="L47" i="48"/>
  <c r="G50" i="48"/>
  <c r="M50" i="48"/>
  <c r="L51" i="48"/>
  <c r="L52" i="48"/>
  <c r="L54" i="48"/>
  <c r="N55" i="48"/>
  <c r="N56" i="48"/>
  <c r="G58" i="48"/>
  <c r="M58" i="48"/>
  <c r="O58" i="48" s="1"/>
  <c r="M59" i="48"/>
  <c r="O59" i="48" s="1"/>
  <c r="G59" i="48"/>
  <c r="L61" i="48"/>
  <c r="L62" i="48"/>
  <c r="N63" i="48"/>
  <c r="N64" i="48"/>
  <c r="G66" i="48"/>
  <c r="M66" i="48"/>
  <c r="O66" i="48" s="1"/>
  <c r="M67" i="48"/>
  <c r="G67" i="48"/>
  <c r="L69" i="48"/>
  <c r="L70" i="48"/>
  <c r="N71" i="48"/>
  <c r="N80" i="48"/>
  <c r="O80" i="48" s="1"/>
  <c r="L80" i="48"/>
  <c r="N88" i="48"/>
  <c r="O88" i="48" s="1"/>
  <c r="L88" i="48"/>
  <c r="L90" i="48"/>
  <c r="L89" i="48" s="1"/>
  <c r="N77" i="49"/>
  <c r="O77" i="49" s="1"/>
  <c r="N79" i="49"/>
  <c r="N81" i="49"/>
  <c r="O81" i="49" s="1"/>
  <c r="N83" i="49"/>
  <c r="N85" i="49"/>
  <c r="O85" i="49" s="1"/>
  <c r="N87" i="49"/>
  <c r="E6" i="48"/>
  <c r="L33" i="48"/>
  <c r="G38" i="48"/>
  <c r="M38" i="48"/>
  <c r="M41" i="48"/>
  <c r="O41" i="48" s="1"/>
  <c r="G41" i="48"/>
  <c r="L43" i="48"/>
  <c r="M47" i="48"/>
  <c r="G47" i="48"/>
  <c r="M51" i="48"/>
  <c r="G51" i="48"/>
  <c r="G60" i="48"/>
  <c r="M60" i="48"/>
  <c r="M61" i="48"/>
  <c r="G61" i="48"/>
  <c r="M69" i="48"/>
  <c r="E68" i="48"/>
  <c r="G69" i="48"/>
  <c r="N77" i="48"/>
  <c r="M78" i="48"/>
  <c r="G78" i="48"/>
  <c r="E75" i="48"/>
  <c r="M86" i="48"/>
  <c r="G86" i="48"/>
  <c r="M90" i="48"/>
  <c r="G90" i="48"/>
  <c r="E89" i="48"/>
  <c r="N90" i="48"/>
  <c r="M76" i="48"/>
  <c r="G76" i="48"/>
  <c r="L76" i="48"/>
  <c r="G80" i="48"/>
  <c r="G84" i="48"/>
  <c r="G88" i="48"/>
  <c r="M7" i="38"/>
  <c r="O7" i="38" s="1"/>
  <c r="G7" i="38"/>
  <c r="G8" i="38"/>
  <c r="M8" i="38"/>
  <c r="O8" i="38" s="1"/>
  <c r="M9" i="38"/>
  <c r="O9" i="38" s="1"/>
  <c r="G9" i="38"/>
  <c r="G10" i="38"/>
  <c r="M10" i="38"/>
  <c r="O10" i="38" s="1"/>
  <c r="M11" i="38"/>
  <c r="O11" i="38" s="1"/>
  <c r="G11" i="38"/>
  <c r="G12" i="38"/>
  <c r="M12" i="38"/>
  <c r="O12" i="38" s="1"/>
  <c r="M13" i="38"/>
  <c r="O13" i="38" s="1"/>
  <c r="G13" i="38"/>
  <c r="G14" i="38"/>
  <c r="M14" i="38"/>
  <c r="O14" i="38" s="1"/>
  <c r="M15" i="38"/>
  <c r="O15" i="38" s="1"/>
  <c r="G15" i="38"/>
  <c r="G16" i="38"/>
  <c r="M16" i="38"/>
  <c r="O16" i="38" s="1"/>
  <c r="M17" i="38"/>
  <c r="O17" i="38" s="1"/>
  <c r="G17" i="38"/>
  <c r="G18" i="38"/>
  <c r="M18" i="38"/>
  <c r="O18" i="38" s="1"/>
  <c r="M19" i="38"/>
  <c r="O19" i="38" s="1"/>
  <c r="G19" i="38"/>
  <c r="G20" i="38"/>
  <c r="M20" i="38"/>
  <c r="O20" i="38" s="1"/>
  <c r="M21" i="38"/>
  <c r="O21" i="38" s="1"/>
  <c r="G21" i="38"/>
  <c r="G22" i="38"/>
  <c r="M22" i="38"/>
  <c r="O22" i="38" s="1"/>
  <c r="M23" i="38"/>
  <c r="O23" i="38" s="1"/>
  <c r="G23" i="38"/>
  <c r="G24" i="38"/>
  <c r="M24" i="38"/>
  <c r="O24" i="38" s="1"/>
  <c r="M27" i="38"/>
  <c r="O27" i="38" s="1"/>
  <c r="G27" i="38"/>
  <c r="L29" i="38"/>
  <c r="M33" i="38"/>
  <c r="G33" i="38"/>
  <c r="G38" i="38"/>
  <c r="M38" i="38"/>
  <c r="M39" i="38"/>
  <c r="L39" i="38"/>
  <c r="M42" i="38"/>
  <c r="G42" i="38"/>
  <c r="M46" i="38"/>
  <c r="L46" i="38"/>
  <c r="J45" i="38"/>
  <c r="M54" i="38"/>
  <c r="O54" i="38" s="1"/>
  <c r="G54" i="38"/>
  <c r="E53" i="38"/>
  <c r="G74" i="48"/>
  <c r="M79" i="48"/>
  <c r="O79" i="48" s="1"/>
  <c r="G83" i="48"/>
  <c r="M83" i="48"/>
  <c r="O83" i="48" s="1"/>
  <c r="G87" i="48"/>
  <c r="M87" i="48"/>
  <c r="O87" i="48" s="1"/>
  <c r="J6" i="38"/>
  <c r="G26" i="38"/>
  <c r="M26" i="38"/>
  <c r="O26" i="38" s="1"/>
  <c r="M29" i="38"/>
  <c r="O29" i="38" s="1"/>
  <c r="G29" i="38"/>
  <c r="N32" i="38"/>
  <c r="G34" i="38"/>
  <c r="M34" i="38"/>
  <c r="O34" i="38" s="1"/>
  <c r="N37" i="38"/>
  <c r="N41" i="38"/>
  <c r="G43" i="38"/>
  <c r="M43" i="38"/>
  <c r="M47" i="38"/>
  <c r="L47" i="38"/>
  <c r="L48" i="38"/>
  <c r="M58" i="38"/>
  <c r="O58" i="38" s="1"/>
  <c r="G58" i="38"/>
  <c r="G73" i="48"/>
  <c r="M73" i="48"/>
  <c r="O73" i="48" s="1"/>
  <c r="J89" i="48"/>
  <c r="G91" i="48"/>
  <c r="M91" i="48"/>
  <c r="M92" i="48"/>
  <c r="O92" i="48" s="1"/>
  <c r="G92" i="48"/>
  <c r="G93" i="48"/>
  <c r="M93" i="48"/>
  <c r="O93" i="48" s="1"/>
  <c r="M94" i="48"/>
  <c r="O94" i="48" s="1"/>
  <c r="G94" i="48"/>
  <c r="G95" i="48"/>
  <c r="M95" i="48"/>
  <c r="O95" i="48" s="1"/>
  <c r="M96" i="48"/>
  <c r="O96" i="48" s="1"/>
  <c r="G96" i="48"/>
  <c r="G97" i="48"/>
  <c r="M97" i="48"/>
  <c r="O97" i="48" s="1"/>
  <c r="M98" i="48"/>
  <c r="O98" i="48" s="1"/>
  <c r="G98" i="48"/>
  <c r="G99" i="48"/>
  <c r="M99" i="48"/>
  <c r="O99" i="48" s="1"/>
  <c r="M100" i="48"/>
  <c r="O100" i="48" s="1"/>
  <c r="G100" i="48"/>
  <c r="G101" i="48"/>
  <c r="M101" i="48"/>
  <c r="O101" i="48" s="1"/>
  <c r="J25" i="38"/>
  <c r="N25" i="38"/>
  <c r="G28" i="38"/>
  <c r="M28" i="38"/>
  <c r="O28" i="38" s="1"/>
  <c r="N30" i="38"/>
  <c r="M31" i="38"/>
  <c r="O31" i="38" s="1"/>
  <c r="G31" i="38"/>
  <c r="L32" i="38"/>
  <c r="N33" i="38"/>
  <c r="M35" i="38"/>
  <c r="O35" i="38" s="1"/>
  <c r="G35" i="38"/>
  <c r="L37" i="38"/>
  <c r="J36" i="38"/>
  <c r="N38" i="38"/>
  <c r="M40" i="38"/>
  <c r="O40" i="38" s="1"/>
  <c r="G40" i="38"/>
  <c r="L41" i="38"/>
  <c r="N42" i="38"/>
  <c r="N43" i="38"/>
  <c r="G44" i="38"/>
  <c r="N44" i="38"/>
  <c r="O52" i="38"/>
  <c r="G77" i="48"/>
  <c r="M77" i="48"/>
  <c r="G81" i="48"/>
  <c r="M81" i="48"/>
  <c r="O81" i="48" s="1"/>
  <c r="G85" i="48"/>
  <c r="M85" i="48"/>
  <c r="O85" i="48" s="1"/>
  <c r="E6" i="38"/>
  <c r="L27" i="38"/>
  <c r="G30" i="38"/>
  <c r="M30" i="38"/>
  <c r="G32" i="38"/>
  <c r="M32" i="38"/>
  <c r="L33" i="38"/>
  <c r="M37" i="38"/>
  <c r="E36" i="38"/>
  <c r="G37" i="38"/>
  <c r="L38" i="38"/>
  <c r="G41" i="38"/>
  <c r="M41" i="38"/>
  <c r="L42" i="38"/>
  <c r="L43" i="38"/>
  <c r="M44" i="38"/>
  <c r="L44" i="38"/>
  <c r="G48" i="38"/>
  <c r="M48" i="38"/>
  <c r="O48" i="38" s="1"/>
  <c r="E45" i="38"/>
  <c r="N46" i="38"/>
  <c r="N47" i="38"/>
  <c r="L54" i="38"/>
  <c r="M56" i="38"/>
  <c r="O56" i="38" s="1"/>
  <c r="L56" i="38"/>
  <c r="M57" i="38"/>
  <c r="O57" i="38" s="1"/>
  <c r="L61" i="38"/>
  <c r="G64" i="38"/>
  <c r="M64" i="38"/>
  <c r="O64" i="38" s="1"/>
  <c r="L64" i="38"/>
  <c r="N69" i="38"/>
  <c r="O69" i="38" s="1"/>
  <c r="L69" i="38"/>
  <c r="G72" i="38"/>
  <c r="M72" i="38"/>
  <c r="O72" i="38" s="1"/>
  <c r="L72" i="38"/>
  <c r="G73" i="38"/>
  <c r="N78" i="38"/>
  <c r="G6" i="37"/>
  <c r="G46" i="38"/>
  <c r="G49" i="38"/>
  <c r="G52" i="38"/>
  <c r="M60" i="38"/>
  <c r="O60" i="38" s="1"/>
  <c r="G62" i="38"/>
  <c r="M62" i="38"/>
  <c r="O62" i="38" s="1"/>
  <c r="G70" i="38"/>
  <c r="M70" i="38"/>
  <c r="O70" i="38" s="1"/>
  <c r="G71" i="38"/>
  <c r="E75" i="38"/>
  <c r="G76" i="38"/>
  <c r="M76" i="38"/>
  <c r="N39" i="38"/>
  <c r="G51" i="38"/>
  <c r="M51" i="38"/>
  <c r="O51" i="38" s="1"/>
  <c r="L58" i="38"/>
  <c r="L60" i="38"/>
  <c r="G61" i="38"/>
  <c r="L65" i="38"/>
  <c r="O67" i="38"/>
  <c r="E68" i="38"/>
  <c r="G69" i="38"/>
  <c r="L73" i="38"/>
  <c r="N77" i="38"/>
  <c r="N75" i="38"/>
  <c r="M78" i="38"/>
  <c r="G78" i="38"/>
  <c r="L50" i="38"/>
  <c r="N53" i="38"/>
  <c r="G55" i="38"/>
  <c r="G56" i="38"/>
  <c r="G59" i="38"/>
  <c r="M59" i="38"/>
  <c r="O59" i="38" s="1"/>
  <c r="L63" i="38"/>
  <c r="G66" i="38"/>
  <c r="M66" i="38"/>
  <c r="O66" i="38" s="1"/>
  <c r="L66" i="38"/>
  <c r="G67" i="38"/>
  <c r="J68" i="38"/>
  <c r="L71" i="38"/>
  <c r="G74" i="38"/>
  <c r="M74" i="38"/>
  <c r="O74" i="38" s="1"/>
  <c r="L74" i="38"/>
  <c r="N76" i="38"/>
  <c r="M82" i="38"/>
  <c r="O82" i="38" s="1"/>
  <c r="G82" i="38"/>
  <c r="G89" i="38"/>
  <c r="G77" i="38"/>
  <c r="M77" i="38"/>
  <c r="G81" i="38"/>
  <c r="M81" i="38"/>
  <c r="O81" i="38" s="1"/>
  <c r="G85" i="38"/>
  <c r="M85" i="38"/>
  <c r="O85" i="38" s="1"/>
  <c r="M86" i="38"/>
  <c r="O86" i="38" s="1"/>
  <c r="G86" i="38"/>
  <c r="G87" i="38"/>
  <c r="M87" i="38"/>
  <c r="O87" i="38" s="1"/>
  <c r="M88" i="38"/>
  <c r="O88" i="38" s="1"/>
  <c r="G88" i="38"/>
  <c r="J6" i="37"/>
  <c r="G12" i="37"/>
  <c r="M12" i="37"/>
  <c r="O12" i="37" s="1"/>
  <c r="G14" i="37"/>
  <c r="M14" i="37"/>
  <c r="O14" i="37" s="1"/>
  <c r="L15" i="37"/>
  <c r="N16" i="37"/>
  <c r="G18" i="37"/>
  <c r="M18" i="37"/>
  <c r="O18" i="37" s="1"/>
  <c r="L19" i="37"/>
  <c r="N20" i="37"/>
  <c r="G22" i="37"/>
  <c r="M22" i="37"/>
  <c r="O22" i="37" s="1"/>
  <c r="L23" i="37"/>
  <c r="L24" i="37"/>
  <c r="L26" i="37"/>
  <c r="N27" i="37"/>
  <c r="M29" i="37"/>
  <c r="O29" i="37" s="1"/>
  <c r="G29" i="37"/>
  <c r="G80" i="38"/>
  <c r="G84" i="38"/>
  <c r="M90" i="38"/>
  <c r="O90" i="38" s="1"/>
  <c r="G90" i="38"/>
  <c r="G91" i="38"/>
  <c r="M91" i="38"/>
  <c r="O91" i="38" s="1"/>
  <c r="M92" i="38"/>
  <c r="O92" i="38" s="1"/>
  <c r="G92" i="38"/>
  <c r="G93" i="38"/>
  <c r="M93" i="38"/>
  <c r="O93" i="38" s="1"/>
  <c r="M94" i="38"/>
  <c r="O94" i="38" s="1"/>
  <c r="G94" i="38"/>
  <c r="G95" i="38"/>
  <c r="M95" i="38"/>
  <c r="O95" i="38" s="1"/>
  <c r="M96" i="38"/>
  <c r="O96" i="38" s="1"/>
  <c r="G96" i="38"/>
  <c r="G97" i="38"/>
  <c r="M97" i="38"/>
  <c r="O97" i="38" s="1"/>
  <c r="M98" i="38"/>
  <c r="O98" i="38" s="1"/>
  <c r="G98" i="38"/>
  <c r="G99" i="38"/>
  <c r="M99" i="38"/>
  <c r="O99" i="38" s="1"/>
  <c r="M100" i="38"/>
  <c r="O100" i="38" s="1"/>
  <c r="G100" i="38"/>
  <c r="G101" i="38"/>
  <c r="M101" i="38"/>
  <c r="O101" i="38" s="1"/>
  <c r="L11" i="37"/>
  <c r="M15" i="37"/>
  <c r="G15" i="37"/>
  <c r="M19" i="37"/>
  <c r="G19" i="37"/>
  <c r="M23" i="37"/>
  <c r="G23" i="37"/>
  <c r="M31" i="37"/>
  <c r="O31" i="37" s="1"/>
  <c r="G31" i="37"/>
  <c r="M35" i="37"/>
  <c r="O35" i="37" s="1"/>
  <c r="G35" i="37"/>
  <c r="G79" i="38"/>
  <c r="M79" i="38"/>
  <c r="O79" i="38" s="1"/>
  <c r="G83" i="38"/>
  <c r="M83" i="38"/>
  <c r="O83" i="38" s="1"/>
  <c r="M11" i="37"/>
  <c r="O11" i="37" s="1"/>
  <c r="G11" i="37"/>
  <c r="L13" i="37"/>
  <c r="G16" i="37"/>
  <c r="M16" i="37"/>
  <c r="L17" i="37"/>
  <c r="G20" i="37"/>
  <c r="M20" i="37"/>
  <c r="L21" i="37"/>
  <c r="G24" i="37"/>
  <c r="M24" i="37"/>
  <c r="G26" i="37"/>
  <c r="M26" i="37"/>
  <c r="E25" i="37"/>
  <c r="M27" i="37"/>
  <c r="G27" i="37"/>
  <c r="M7" i="37"/>
  <c r="O7" i="37" s="1"/>
  <c r="G7" i="37"/>
  <c r="G8" i="37"/>
  <c r="M8" i="37"/>
  <c r="O8" i="37" s="1"/>
  <c r="M9" i="37"/>
  <c r="O9" i="37" s="1"/>
  <c r="G9" i="37"/>
  <c r="G10" i="37"/>
  <c r="M10" i="37"/>
  <c r="O10" i="37" s="1"/>
  <c r="M13" i="37"/>
  <c r="O13" i="37" s="1"/>
  <c r="G13" i="37"/>
  <c r="N15" i="37"/>
  <c r="M17" i="37"/>
  <c r="O17" i="37" s="1"/>
  <c r="G17" i="37"/>
  <c r="N19" i="37"/>
  <c r="M21" i="37"/>
  <c r="O21" i="37" s="1"/>
  <c r="G21" i="37"/>
  <c r="N23" i="37"/>
  <c r="N24" i="37"/>
  <c r="N26" i="37"/>
  <c r="N25" i="37"/>
  <c r="G28" i="37"/>
  <c r="M28" i="37"/>
  <c r="O28" i="37" s="1"/>
  <c r="M33" i="37"/>
  <c r="O33" i="37" s="1"/>
  <c r="G33" i="37"/>
  <c r="M37" i="37"/>
  <c r="O37" i="37" s="1"/>
  <c r="M42" i="37"/>
  <c r="O42" i="37" s="1"/>
  <c r="N43" i="37"/>
  <c r="L44" i="37"/>
  <c r="N46" i="37"/>
  <c r="N45" i="37"/>
  <c r="N53" i="37"/>
  <c r="N54" i="37"/>
  <c r="M59" i="37"/>
  <c r="O59" i="37" s="1"/>
  <c r="G59" i="37"/>
  <c r="G30" i="37"/>
  <c r="G32" i="37"/>
  <c r="G34" i="37"/>
  <c r="G38" i="37"/>
  <c r="G41" i="37"/>
  <c r="G50" i="37"/>
  <c r="N50" i="37"/>
  <c r="L54" i="37"/>
  <c r="M57" i="37"/>
  <c r="O57" i="37" s="1"/>
  <c r="G57" i="37"/>
  <c r="M63" i="37"/>
  <c r="O63" i="37" s="1"/>
  <c r="G63" i="37"/>
  <c r="L30" i="37"/>
  <c r="L32" i="37"/>
  <c r="L34" i="37"/>
  <c r="N36" i="37"/>
  <c r="G37" i="37"/>
  <c r="G39" i="37"/>
  <c r="L40" i="37"/>
  <c r="M43" i="37"/>
  <c r="G44" i="37"/>
  <c r="M61" i="37"/>
  <c r="O61" i="37" s="1"/>
  <c r="G61" i="37"/>
  <c r="L31" i="37"/>
  <c r="L33" i="37"/>
  <c r="L35" i="37"/>
  <c r="L37" i="37"/>
  <c r="E36" i="37"/>
  <c r="L38" i="37"/>
  <c r="M39" i="37"/>
  <c r="O39" i="37" s="1"/>
  <c r="N40" i="37"/>
  <c r="O40" i="37" s="1"/>
  <c r="L41" i="37"/>
  <c r="G42" i="37"/>
  <c r="L43" i="37"/>
  <c r="M46" i="37"/>
  <c r="E45" i="37"/>
  <c r="L46" i="37"/>
  <c r="M55" i="37"/>
  <c r="O55" i="37" s="1"/>
  <c r="G55" i="37"/>
  <c r="E53" i="37"/>
  <c r="M47" i="37"/>
  <c r="O47" i="37" s="1"/>
  <c r="G48" i="37"/>
  <c r="M49" i="37"/>
  <c r="O49" i="37" s="1"/>
  <c r="M50" i="37"/>
  <c r="G51" i="37"/>
  <c r="G54" i="37"/>
  <c r="M54" i="37"/>
  <c r="G58" i="37"/>
  <c r="M58" i="37"/>
  <c r="O58" i="37" s="1"/>
  <c r="G62" i="37"/>
  <c r="M62" i="37"/>
  <c r="O62" i="37" s="1"/>
  <c r="M67" i="37"/>
  <c r="O67" i="37" s="1"/>
  <c r="G67" i="37"/>
  <c r="J68" i="37"/>
  <c r="M69" i="37"/>
  <c r="O69" i="37" s="1"/>
  <c r="G69" i="37"/>
  <c r="G68" i="37"/>
  <c r="M76" i="37"/>
  <c r="O76" i="37" s="1"/>
  <c r="G76" i="37"/>
  <c r="E75" i="37"/>
  <c r="M80" i="37"/>
  <c r="O80" i="37" s="1"/>
  <c r="G80" i="37"/>
  <c r="G65" i="37"/>
  <c r="O66" i="37"/>
  <c r="G72" i="37"/>
  <c r="L72" i="37"/>
  <c r="G73" i="37"/>
  <c r="G77" i="37"/>
  <c r="M77" i="37"/>
  <c r="O77" i="37" s="1"/>
  <c r="G81" i="37"/>
  <c r="M81" i="37"/>
  <c r="O81" i="37" s="1"/>
  <c r="M89" i="37"/>
  <c r="G89" i="37"/>
  <c r="G47" i="37"/>
  <c r="G49" i="37"/>
  <c r="G52" i="37"/>
  <c r="M52" i="37"/>
  <c r="O52" i="37" s="1"/>
  <c r="G56" i="37"/>
  <c r="M56" i="37"/>
  <c r="O56" i="37" s="1"/>
  <c r="G60" i="37"/>
  <c r="M60" i="37"/>
  <c r="O60" i="37" s="1"/>
  <c r="G64" i="37"/>
  <c r="M64" i="37"/>
  <c r="O64" i="37" s="1"/>
  <c r="G70" i="37"/>
  <c r="O73" i="37"/>
  <c r="M78" i="37"/>
  <c r="O78" i="37" s="1"/>
  <c r="G78" i="37"/>
  <c r="M82" i="37"/>
  <c r="O82" i="37" s="1"/>
  <c r="G82" i="37"/>
  <c r="G66" i="37"/>
  <c r="L66" i="37"/>
  <c r="M71" i="37"/>
  <c r="O71" i="37" s="1"/>
  <c r="G71" i="37"/>
  <c r="M72" i="37"/>
  <c r="O72" i="37" s="1"/>
  <c r="L76" i="37"/>
  <c r="G79" i="37"/>
  <c r="M79" i="37"/>
  <c r="O79" i="37" s="1"/>
  <c r="G93" i="37"/>
  <c r="M93" i="37"/>
  <c r="O93" i="37" s="1"/>
  <c r="L94" i="37"/>
  <c r="N95" i="37"/>
  <c r="G97" i="37"/>
  <c r="M97" i="37"/>
  <c r="O97" i="37" s="1"/>
  <c r="L98" i="37"/>
  <c r="N99" i="37"/>
  <c r="G101" i="37"/>
  <c r="M101" i="37"/>
  <c r="O101" i="37" s="1"/>
  <c r="M74" i="37"/>
  <c r="O74" i="37" s="1"/>
  <c r="G74" i="37"/>
  <c r="M94" i="37"/>
  <c r="G94" i="37"/>
  <c r="L95" i="37"/>
  <c r="M98" i="37"/>
  <c r="G98" i="37"/>
  <c r="G83" i="37"/>
  <c r="M83" i="37"/>
  <c r="O83" i="37" s="1"/>
  <c r="M84" i="37"/>
  <c r="O84" i="37" s="1"/>
  <c r="G84" i="37"/>
  <c r="G85" i="37"/>
  <c r="M85" i="37"/>
  <c r="O85" i="37" s="1"/>
  <c r="M86" i="37"/>
  <c r="O86" i="37" s="1"/>
  <c r="G86" i="37"/>
  <c r="G87" i="37"/>
  <c r="M87" i="37"/>
  <c r="O87" i="37" s="1"/>
  <c r="M88" i="37"/>
  <c r="O88" i="37" s="1"/>
  <c r="G88" i="37"/>
  <c r="M92" i="37"/>
  <c r="O92" i="37" s="1"/>
  <c r="G92" i="37"/>
  <c r="G95" i="37"/>
  <c r="M95" i="37"/>
  <c r="G99" i="37"/>
  <c r="M99" i="37"/>
  <c r="M90" i="37"/>
  <c r="O90" i="37" s="1"/>
  <c r="G90" i="37"/>
  <c r="G91" i="37"/>
  <c r="M91" i="37"/>
  <c r="O91" i="37" s="1"/>
  <c r="L91" i="37"/>
  <c r="L93" i="37"/>
  <c r="N94" i="37"/>
  <c r="M96" i="37"/>
  <c r="O96" i="37" s="1"/>
  <c r="G96" i="37"/>
  <c r="L97" i="37"/>
  <c r="N98" i="37"/>
  <c r="M100" i="37"/>
  <c r="O100" i="37" s="1"/>
  <c r="G100" i="37"/>
  <c r="O86" i="36" l="1"/>
  <c r="O58" i="36"/>
  <c r="O40" i="36"/>
  <c r="O36" i="40"/>
  <c r="O66" i="36"/>
  <c r="O75" i="46"/>
  <c r="O32" i="38"/>
  <c r="N89" i="49"/>
  <c r="N75" i="41"/>
  <c r="O36" i="46"/>
  <c r="N53" i="41"/>
  <c r="N25" i="36"/>
  <c r="O61" i="36"/>
  <c r="O67" i="49"/>
  <c r="O95" i="36"/>
  <c r="L75" i="37"/>
  <c r="J75" i="37"/>
  <c r="L75" i="38"/>
  <c r="J75" i="38"/>
  <c r="L36" i="49"/>
  <c r="J36" i="49"/>
  <c r="L89" i="39"/>
  <c r="J89" i="39"/>
  <c r="L53" i="46"/>
  <c r="J53" i="46"/>
  <c r="L25" i="37"/>
  <c r="J25" i="37"/>
  <c r="L53" i="45"/>
  <c r="J53" i="45"/>
  <c r="L45" i="45"/>
  <c r="J45" i="45"/>
  <c r="L68" i="40"/>
  <c r="J68" i="40"/>
  <c r="L25" i="48"/>
  <c r="J25" i="48"/>
  <c r="L75" i="39"/>
  <c r="J75" i="39"/>
  <c r="L45" i="40"/>
  <c r="J45" i="40"/>
  <c r="L68" i="41"/>
  <c r="J68" i="41"/>
  <c r="L45" i="37"/>
  <c r="J45" i="37"/>
  <c r="L45" i="41"/>
  <c r="J45" i="41"/>
  <c r="L53" i="40"/>
  <c r="J53" i="40"/>
  <c r="L68" i="48"/>
  <c r="J68" i="48"/>
  <c r="L53" i="37"/>
  <c r="L89" i="38"/>
  <c r="J89" i="38"/>
  <c r="L53" i="48"/>
  <c r="J53" i="48"/>
  <c r="L25" i="50"/>
  <c r="J25" i="50"/>
  <c r="O63" i="36"/>
  <c r="O83" i="47"/>
  <c r="N45" i="50"/>
  <c r="O51" i="36"/>
  <c r="O18" i="36"/>
  <c r="O79" i="36"/>
  <c r="L36" i="36"/>
  <c r="O21" i="36"/>
  <c r="O37" i="36"/>
  <c r="O65" i="36"/>
  <c r="O23" i="36"/>
  <c r="O42" i="39"/>
  <c r="O96" i="40"/>
  <c r="O24" i="40"/>
  <c r="G68" i="40"/>
  <c r="O57" i="39"/>
  <c r="L25" i="39"/>
  <c r="O50" i="39"/>
  <c r="O21" i="39"/>
  <c r="O7" i="46"/>
  <c r="O12" i="41"/>
  <c r="O89" i="37"/>
  <c r="M45" i="40"/>
  <c r="O45" i="40" s="1"/>
  <c r="O50" i="37"/>
  <c r="O49" i="36"/>
  <c r="O68" i="46"/>
  <c r="O37" i="40"/>
  <c r="O30" i="38"/>
  <c r="O59" i="49"/>
  <c r="O32" i="41"/>
  <c r="O54" i="47"/>
  <c r="F5" i="43"/>
  <c r="O92" i="36"/>
  <c r="O44" i="38"/>
  <c r="O47" i="36"/>
  <c r="O100" i="46"/>
  <c r="O9" i="39"/>
  <c r="O87" i="40"/>
  <c r="O28" i="39"/>
  <c r="O91" i="40"/>
  <c r="O78" i="36"/>
  <c r="O20" i="36"/>
  <c r="O91" i="49"/>
  <c r="O58" i="41"/>
  <c r="O37" i="41"/>
  <c r="O91" i="39"/>
  <c r="O96" i="36"/>
  <c r="O69" i="36"/>
  <c r="O38" i="36"/>
  <c r="O30" i="36"/>
  <c r="O67" i="36"/>
  <c r="O48" i="36"/>
  <c r="O57" i="36"/>
  <c r="O74" i="50"/>
  <c r="O25" i="46"/>
  <c r="O83" i="39"/>
  <c r="O99" i="40"/>
  <c r="O90" i="40"/>
  <c r="O60" i="36"/>
  <c r="L68" i="36"/>
  <c r="N68" i="36"/>
  <c r="O56" i="36"/>
  <c r="O35" i="36"/>
  <c r="O24" i="36"/>
  <c r="N36" i="36"/>
  <c r="O69" i="49"/>
  <c r="L36" i="47"/>
  <c r="O7" i="36"/>
  <c r="L68" i="38"/>
  <c r="O91" i="48"/>
  <c r="O90" i="48"/>
  <c r="O61" i="48"/>
  <c r="K5" i="49"/>
  <c r="O99" i="37"/>
  <c r="N68" i="37"/>
  <c r="O60" i="48"/>
  <c r="O90" i="50"/>
  <c r="O8" i="50"/>
  <c r="G45" i="50"/>
  <c r="O51" i="48"/>
  <c r="N53" i="50"/>
  <c r="O53" i="50" s="1"/>
  <c r="O24" i="39"/>
  <c r="O8" i="39"/>
  <c r="O86" i="48"/>
  <c r="O78" i="48"/>
  <c r="O37" i="38"/>
  <c r="O79" i="40"/>
  <c r="O37" i="50"/>
  <c r="O94" i="37"/>
  <c r="O90" i="47"/>
  <c r="O46" i="47"/>
  <c r="O26" i="46"/>
  <c r="O90" i="39"/>
  <c r="O46" i="39"/>
  <c r="O41" i="39"/>
  <c r="O32" i="39"/>
  <c r="O95" i="40"/>
  <c r="O77" i="36"/>
  <c r="O75" i="40"/>
  <c r="O43" i="36"/>
  <c r="O38" i="48"/>
  <c r="N45" i="48"/>
  <c r="O76" i="49"/>
  <c r="O99" i="41"/>
  <c r="O87" i="39"/>
  <c r="O92" i="40"/>
  <c r="O55" i="36"/>
  <c r="O80" i="45"/>
  <c r="O46" i="37"/>
  <c r="O26" i="37"/>
  <c r="L25" i="38"/>
  <c r="O98" i="37"/>
  <c r="O15" i="37"/>
  <c r="M89" i="38"/>
  <c r="O89" i="38" s="1"/>
  <c r="O76" i="38"/>
  <c r="N45" i="38"/>
  <c r="L89" i="50"/>
  <c r="L89" i="45"/>
  <c r="N36" i="45"/>
  <c r="O76" i="45"/>
  <c r="N75" i="47"/>
  <c r="K5" i="47"/>
  <c r="O49" i="41"/>
  <c r="O28" i="41"/>
  <c r="L89" i="46"/>
  <c r="O20" i="39"/>
  <c r="O76" i="40"/>
  <c r="O50" i="36"/>
  <c r="L68" i="37"/>
  <c r="O20" i="37"/>
  <c r="O16" i="37"/>
  <c r="N68" i="38"/>
  <c r="O77" i="48"/>
  <c r="O39" i="38"/>
  <c r="O76" i="48"/>
  <c r="N75" i="48"/>
  <c r="N89" i="48"/>
  <c r="O39" i="49"/>
  <c r="M36" i="49"/>
  <c r="O36" i="49" s="1"/>
  <c r="O37" i="49"/>
  <c r="N89" i="50"/>
  <c r="N75" i="50"/>
  <c r="L45" i="50"/>
  <c r="M45" i="50"/>
  <c r="O45" i="50" s="1"/>
  <c r="L75" i="45"/>
  <c r="L36" i="45"/>
  <c r="L68" i="47"/>
  <c r="O49" i="47"/>
  <c r="L45" i="47"/>
  <c r="O37" i="47"/>
  <c r="L89" i="47"/>
  <c r="O76" i="39"/>
  <c r="L36" i="39"/>
  <c r="O17" i="39"/>
  <c r="O13" i="39"/>
  <c r="O100" i="40"/>
  <c r="O12" i="39"/>
  <c r="O82" i="40"/>
  <c r="O78" i="40"/>
  <c r="N75" i="36"/>
  <c r="O41" i="36"/>
  <c r="O85" i="36"/>
  <c r="O59" i="36"/>
  <c r="N45" i="36"/>
  <c r="O29" i="36"/>
  <c r="O44" i="36"/>
  <c r="O11" i="36"/>
  <c r="O76" i="50"/>
  <c r="K5" i="45"/>
  <c r="D5" i="42"/>
  <c r="N45" i="47"/>
  <c r="O69" i="48"/>
  <c r="O47" i="48"/>
  <c r="N36" i="48"/>
  <c r="O67" i="48"/>
  <c r="O55" i="48"/>
  <c r="L36" i="48"/>
  <c r="O70" i="49"/>
  <c r="O54" i="50"/>
  <c r="O70" i="47"/>
  <c r="L25" i="47"/>
  <c r="O38" i="47"/>
  <c r="O54" i="41"/>
  <c r="O41" i="41"/>
  <c r="O24" i="41"/>
  <c r="O20" i="41"/>
  <c r="O16" i="41"/>
  <c r="O8" i="41"/>
  <c r="O70" i="39"/>
  <c r="N36" i="39"/>
  <c r="O33" i="39"/>
  <c r="O29" i="39"/>
  <c r="O16" i="39"/>
  <c r="O86" i="40"/>
  <c r="L45" i="36"/>
  <c r="O31" i="36"/>
  <c r="O16" i="36"/>
  <c r="O9" i="36"/>
  <c r="O10" i="36"/>
  <c r="O24" i="37"/>
  <c r="M68" i="38"/>
  <c r="G68" i="38"/>
  <c r="M45" i="38"/>
  <c r="G45" i="38"/>
  <c r="L6" i="48"/>
  <c r="O70" i="48"/>
  <c r="M53" i="49"/>
  <c r="O53" i="49" s="1"/>
  <c r="G53" i="49"/>
  <c r="L45" i="49"/>
  <c r="G89" i="49"/>
  <c r="M89" i="49"/>
  <c r="M53" i="37"/>
  <c r="O53" i="37" s="1"/>
  <c r="G53" i="37"/>
  <c r="O43" i="37"/>
  <c r="O27" i="37"/>
  <c r="O23" i="37"/>
  <c r="L6" i="37"/>
  <c r="O78" i="38"/>
  <c r="M75" i="38"/>
  <c r="O75" i="38" s="1"/>
  <c r="G75" i="38"/>
  <c r="L53" i="38"/>
  <c r="O41" i="38"/>
  <c r="M6" i="38"/>
  <c r="O6" i="38" s="1"/>
  <c r="G6" i="38"/>
  <c r="O43" i="38"/>
  <c r="O42" i="38"/>
  <c r="O38" i="38"/>
  <c r="O33" i="38"/>
  <c r="L45" i="48"/>
  <c r="O64" i="48"/>
  <c r="O56" i="48"/>
  <c r="O71" i="48"/>
  <c r="O52" i="48"/>
  <c r="M45" i="49"/>
  <c r="G45" i="49"/>
  <c r="O70" i="50"/>
  <c r="G75" i="49"/>
  <c r="M75" i="49"/>
  <c r="O75" i="49" s="1"/>
  <c r="O58" i="49"/>
  <c r="O47" i="49"/>
  <c r="O90" i="49"/>
  <c r="O83" i="49"/>
  <c r="O55" i="49"/>
  <c r="O38" i="49"/>
  <c r="O49" i="50"/>
  <c r="O57" i="50"/>
  <c r="L75" i="50"/>
  <c r="E53" i="42"/>
  <c r="G53" i="42"/>
  <c r="O72" i="45"/>
  <c r="O82" i="45"/>
  <c r="O58" i="45"/>
  <c r="O54" i="45"/>
  <c r="O29" i="45"/>
  <c r="O41" i="45"/>
  <c r="M36" i="45"/>
  <c r="G36" i="45"/>
  <c r="O24" i="45"/>
  <c r="O20" i="45"/>
  <c r="F5" i="45"/>
  <c r="E25" i="42"/>
  <c r="G25" i="42"/>
  <c r="M89" i="47"/>
  <c r="O89" i="47" s="1"/>
  <c r="G89" i="47"/>
  <c r="E89" i="47"/>
  <c r="O79" i="47"/>
  <c r="N36" i="47"/>
  <c r="E6" i="41"/>
  <c r="M6" i="41"/>
  <c r="G6" i="41"/>
  <c r="D5" i="41"/>
  <c r="O70" i="41"/>
  <c r="M25" i="41"/>
  <c r="O25" i="41" s="1"/>
  <c r="G25" i="41"/>
  <c r="E25" i="41"/>
  <c r="O59" i="41"/>
  <c r="O42" i="41"/>
  <c r="O21" i="41"/>
  <c r="M53" i="46"/>
  <c r="O53" i="46" s="1"/>
  <c r="M89" i="39"/>
  <c r="O89" i="39" s="1"/>
  <c r="G89" i="39"/>
  <c r="E89" i="39"/>
  <c r="M53" i="39"/>
  <c r="O53" i="39" s="1"/>
  <c r="G53" i="39"/>
  <c r="E53" i="39"/>
  <c r="G75" i="43"/>
  <c r="M6" i="46"/>
  <c r="G6" i="46"/>
  <c r="E6" i="46"/>
  <c r="D5" i="46"/>
  <c r="O95" i="39"/>
  <c r="L89" i="36"/>
  <c r="O74" i="36"/>
  <c r="O83" i="36"/>
  <c r="O46" i="36"/>
  <c r="O8" i="36"/>
  <c r="O13" i="36"/>
  <c r="M89" i="36"/>
  <c r="G89" i="36"/>
  <c r="O42" i="36"/>
  <c r="L25" i="36"/>
  <c r="G36" i="37"/>
  <c r="M36" i="37"/>
  <c r="O36" i="37" s="1"/>
  <c r="M6" i="48"/>
  <c r="O6" i="48" s="1"/>
  <c r="G6" i="48"/>
  <c r="O95" i="37"/>
  <c r="O54" i="37"/>
  <c r="G45" i="37"/>
  <c r="M45" i="37"/>
  <c r="O45" i="37" s="1"/>
  <c r="M25" i="37"/>
  <c r="O25" i="37" s="1"/>
  <c r="G25" i="37"/>
  <c r="M6" i="37"/>
  <c r="O6" i="37" s="1"/>
  <c r="M36" i="38"/>
  <c r="G36" i="38"/>
  <c r="O47" i="38"/>
  <c r="L6" i="38"/>
  <c r="O46" i="38"/>
  <c r="G75" i="48"/>
  <c r="M75" i="48"/>
  <c r="M68" i="48"/>
  <c r="O68" i="48" s="1"/>
  <c r="G68" i="48"/>
  <c r="O50" i="48"/>
  <c r="O44" i="48"/>
  <c r="L75" i="49"/>
  <c r="M45" i="48"/>
  <c r="G45" i="48"/>
  <c r="M36" i="48"/>
  <c r="G36" i="48"/>
  <c r="O63" i="48"/>
  <c r="O54" i="48"/>
  <c r="M68" i="49"/>
  <c r="O68" i="49" s="1"/>
  <c r="G68" i="49"/>
  <c r="O87" i="49"/>
  <c r="O79" i="49"/>
  <c r="O65" i="49"/>
  <c r="L68" i="49"/>
  <c r="O64" i="49"/>
  <c r="O71" i="49"/>
  <c r="O61" i="49"/>
  <c r="M36" i="50"/>
  <c r="G36" i="50"/>
  <c r="M75" i="45"/>
  <c r="G75" i="45"/>
  <c r="G75" i="50"/>
  <c r="O74" i="45"/>
  <c r="M25" i="45"/>
  <c r="O25" i="45" s="1"/>
  <c r="G25" i="45"/>
  <c r="M25" i="50"/>
  <c r="O25" i="50" s="1"/>
  <c r="G25" i="50"/>
  <c r="O62" i="45"/>
  <c r="M45" i="45"/>
  <c r="O45" i="45" s="1"/>
  <c r="G45" i="45"/>
  <c r="O38" i="45"/>
  <c r="O33" i="45"/>
  <c r="L25" i="45"/>
  <c r="O21" i="45"/>
  <c r="N75" i="45"/>
  <c r="O70" i="45"/>
  <c r="O49" i="45"/>
  <c r="O32" i="45"/>
  <c r="O28" i="45"/>
  <c r="D5" i="45"/>
  <c r="O95" i="47"/>
  <c r="O35" i="47"/>
  <c r="E25" i="47"/>
  <c r="M25" i="47"/>
  <c r="O25" i="47" s="1"/>
  <c r="G25" i="47"/>
  <c r="L75" i="47"/>
  <c r="O7" i="47"/>
  <c r="N36" i="41"/>
  <c r="F5" i="41"/>
  <c r="E36" i="41"/>
  <c r="M36" i="41"/>
  <c r="G36" i="41"/>
  <c r="O64" i="41"/>
  <c r="L75" i="41"/>
  <c r="L6" i="41"/>
  <c r="I5" i="41"/>
  <c r="O72" i="41"/>
  <c r="O50" i="41"/>
  <c r="O46" i="41"/>
  <c r="O9" i="41"/>
  <c r="N6" i="39"/>
  <c r="F5" i="39"/>
  <c r="I5" i="46"/>
  <c r="L6" i="46"/>
  <c r="M45" i="39"/>
  <c r="O45" i="39" s="1"/>
  <c r="G45" i="39"/>
  <c r="E45" i="39"/>
  <c r="E53" i="40"/>
  <c r="M53" i="40"/>
  <c r="O53" i="40" s="1"/>
  <c r="G53" i="40"/>
  <c r="M6" i="40"/>
  <c r="O6" i="40" s="1"/>
  <c r="G6" i="40"/>
  <c r="E6" i="40"/>
  <c r="D5" i="40"/>
  <c r="M75" i="39"/>
  <c r="O75" i="39" s="1"/>
  <c r="G75" i="39"/>
  <c r="E75" i="39"/>
  <c r="N68" i="39"/>
  <c r="L53" i="39"/>
  <c r="O52" i="39"/>
  <c r="E6" i="39"/>
  <c r="M6" i="39"/>
  <c r="G6" i="39"/>
  <c r="D5" i="39"/>
  <c r="G25" i="43"/>
  <c r="L89" i="40"/>
  <c r="N6" i="36"/>
  <c r="O94" i="36"/>
  <c r="O84" i="36"/>
  <c r="O76" i="36"/>
  <c r="L53" i="36"/>
  <c r="M45" i="36"/>
  <c r="G45" i="36"/>
  <c r="O26" i="36"/>
  <c r="L6" i="36"/>
  <c r="O54" i="36"/>
  <c r="O52" i="36"/>
  <c r="O14" i="36"/>
  <c r="M6" i="36"/>
  <c r="G6" i="36"/>
  <c r="K5" i="50"/>
  <c r="L68" i="50"/>
  <c r="G53" i="50"/>
  <c r="M75" i="50"/>
  <c r="L68" i="45"/>
  <c r="M53" i="45"/>
  <c r="O53" i="45" s="1"/>
  <c r="G53" i="45"/>
  <c r="O42" i="45"/>
  <c r="N6" i="50"/>
  <c r="F5" i="50"/>
  <c r="M68" i="45"/>
  <c r="O68" i="45" s="1"/>
  <c r="G68" i="45"/>
  <c r="O61" i="45"/>
  <c r="O57" i="45"/>
  <c r="O37" i="45"/>
  <c r="M36" i="47"/>
  <c r="G36" i="47"/>
  <c r="E36" i="47"/>
  <c r="E45" i="47"/>
  <c r="M45" i="47"/>
  <c r="G45" i="47"/>
  <c r="E68" i="41"/>
  <c r="M68" i="41"/>
  <c r="O68" i="41" s="1"/>
  <c r="G68" i="41"/>
  <c r="M75" i="47"/>
  <c r="G75" i="47"/>
  <c r="E75" i="47"/>
  <c r="N68" i="47"/>
  <c r="O41" i="47"/>
  <c r="N53" i="47"/>
  <c r="O101" i="41"/>
  <c r="E45" i="46"/>
  <c r="M45" i="46"/>
  <c r="O45" i="46" s="1"/>
  <c r="G45" i="46"/>
  <c r="O89" i="41"/>
  <c r="O66" i="41"/>
  <c r="L36" i="41"/>
  <c r="N6" i="41"/>
  <c r="K5" i="41"/>
  <c r="L89" i="41"/>
  <c r="E75" i="41"/>
  <c r="M75" i="41"/>
  <c r="O75" i="41" s="1"/>
  <c r="G75" i="41"/>
  <c r="O29" i="41"/>
  <c r="O13" i="41"/>
  <c r="F5" i="40"/>
  <c r="E68" i="39"/>
  <c r="G68" i="39"/>
  <c r="M68" i="39"/>
  <c r="O60" i="39"/>
  <c r="O56" i="39"/>
  <c r="E89" i="40"/>
  <c r="M89" i="40"/>
  <c r="O89" i="40" s="1"/>
  <c r="G89" i="40"/>
  <c r="E36" i="39"/>
  <c r="M36" i="39"/>
  <c r="G36" i="39"/>
  <c r="M25" i="39"/>
  <c r="O25" i="39" s="1"/>
  <c r="G25" i="39"/>
  <c r="E25" i="39"/>
  <c r="O101" i="36"/>
  <c r="O93" i="36"/>
  <c r="N89" i="36"/>
  <c r="O90" i="36"/>
  <c r="O80" i="36"/>
  <c r="M53" i="36"/>
  <c r="G53" i="36"/>
  <c r="M25" i="48"/>
  <c r="O25" i="48" s="1"/>
  <c r="N45" i="49"/>
  <c r="G89" i="50"/>
  <c r="M89" i="50"/>
  <c r="M68" i="37"/>
  <c r="M75" i="37"/>
  <c r="O75" i="37" s="1"/>
  <c r="G75" i="37"/>
  <c r="O19" i="37"/>
  <c r="O77" i="38"/>
  <c r="N36" i="38"/>
  <c r="L36" i="38"/>
  <c r="G53" i="38"/>
  <c r="M53" i="38"/>
  <c r="O53" i="38" s="1"/>
  <c r="L45" i="38"/>
  <c r="G89" i="48"/>
  <c r="M89" i="48"/>
  <c r="M25" i="38"/>
  <c r="O25" i="38" s="1"/>
  <c r="O62" i="48"/>
  <c r="M53" i="48"/>
  <c r="O53" i="48" s="1"/>
  <c r="G53" i="48"/>
  <c r="O66" i="49"/>
  <c r="O74" i="49"/>
  <c r="L53" i="49"/>
  <c r="O88" i="49"/>
  <c r="G68" i="50"/>
  <c r="M68" i="50"/>
  <c r="O68" i="50" s="1"/>
  <c r="N36" i="50"/>
  <c r="M89" i="45"/>
  <c r="O89" i="45" s="1"/>
  <c r="G89" i="45"/>
  <c r="I5" i="50"/>
  <c r="L6" i="50"/>
  <c r="E75" i="42"/>
  <c r="G75" i="42"/>
  <c r="L6" i="45"/>
  <c r="I5" i="45"/>
  <c r="E45" i="42"/>
  <c r="G45" i="42"/>
  <c r="O50" i="45"/>
  <c r="O46" i="45"/>
  <c r="G6" i="50"/>
  <c r="M6" i="50"/>
  <c r="D5" i="50"/>
  <c r="L6" i="47"/>
  <c r="I5" i="47"/>
  <c r="N6" i="47"/>
  <c r="F5" i="47"/>
  <c r="M6" i="45"/>
  <c r="O6" i="45" s="1"/>
  <c r="E68" i="47"/>
  <c r="G68" i="47"/>
  <c r="M68" i="47"/>
  <c r="L53" i="47"/>
  <c r="E53" i="47"/>
  <c r="M53" i="47"/>
  <c r="G53" i="47"/>
  <c r="M6" i="47"/>
  <c r="G6" i="47"/>
  <c r="E6" i="47"/>
  <c r="D5" i="47"/>
  <c r="M53" i="41"/>
  <c r="G53" i="41"/>
  <c r="E53" i="41"/>
  <c r="E89" i="46"/>
  <c r="M89" i="46"/>
  <c r="O89" i="46" s="1"/>
  <c r="G89" i="46"/>
  <c r="L53" i="41"/>
  <c r="O55" i="41"/>
  <c r="M45" i="41"/>
  <c r="O45" i="41" s="1"/>
  <c r="G45" i="41"/>
  <c r="E45" i="41"/>
  <c r="O38" i="41"/>
  <c r="O33" i="41"/>
  <c r="L25" i="41"/>
  <c r="O17" i="41"/>
  <c r="O101" i="46"/>
  <c r="L68" i="39"/>
  <c r="N6" i="46"/>
  <c r="F5" i="46"/>
  <c r="L45" i="39"/>
  <c r="L25" i="40"/>
  <c r="I5" i="40"/>
  <c r="G53" i="43"/>
  <c r="G36" i="43"/>
  <c r="K5" i="39"/>
  <c r="L6" i="39"/>
  <c r="I5" i="39"/>
  <c r="D5" i="43"/>
  <c r="G6" i="43"/>
  <c r="M68" i="36"/>
  <c r="G68" i="36"/>
  <c r="M25" i="40"/>
  <c r="O25" i="40" s="1"/>
  <c r="M75" i="36"/>
  <c r="G75" i="36"/>
  <c r="M36" i="36"/>
  <c r="O36" i="36" s="1"/>
  <c r="G36" i="36"/>
  <c r="M68" i="40"/>
  <c r="O68" i="40" s="1"/>
  <c r="O100" i="36"/>
  <c r="N53" i="36"/>
  <c r="O39" i="36"/>
  <c r="M25" i="36"/>
  <c r="G25" i="36"/>
  <c r="L75" i="36"/>
  <c r="O70" i="36"/>
  <c r="O62" i="36"/>
  <c r="O32" i="36"/>
  <c r="O22" i="36"/>
  <c r="O12" i="36"/>
  <c r="O89" i="49" l="1"/>
  <c r="O25" i="36"/>
  <c r="O53" i="41"/>
  <c r="J5" i="49"/>
  <c r="N5" i="49"/>
  <c r="N5" i="46"/>
  <c r="J5" i="50"/>
  <c r="J5" i="48"/>
  <c r="J5" i="45"/>
  <c r="N5" i="45"/>
  <c r="E5" i="42"/>
  <c r="J5" i="39"/>
  <c r="J5" i="36"/>
  <c r="N5" i="40"/>
  <c r="J5" i="41"/>
  <c r="L5" i="37"/>
  <c r="J5" i="37"/>
  <c r="L5" i="46"/>
  <c r="J5" i="46"/>
  <c r="N5" i="37"/>
  <c r="L5" i="40"/>
  <c r="J5" i="40"/>
  <c r="L5" i="47"/>
  <c r="J5" i="47"/>
  <c r="J5" i="38"/>
  <c r="O68" i="36"/>
  <c r="O36" i="39"/>
  <c r="O45" i="47"/>
  <c r="O45" i="48"/>
  <c r="O68" i="38"/>
  <c r="N5" i="38"/>
  <c r="O68" i="37"/>
  <c r="L5" i="49"/>
  <c r="O75" i="45"/>
  <c r="O36" i="45"/>
  <c r="O36" i="47"/>
  <c r="O45" i="36"/>
  <c r="O75" i="48"/>
  <c r="L5" i="38"/>
  <c r="O6" i="39"/>
  <c r="L5" i="39"/>
  <c r="O6" i="47"/>
  <c r="G5" i="42"/>
  <c r="O68" i="47"/>
  <c r="N5" i="47"/>
  <c r="L5" i="45"/>
  <c r="N5" i="48"/>
  <c r="O75" i="50"/>
  <c r="O36" i="48"/>
  <c r="O75" i="36"/>
  <c r="O53" i="47"/>
  <c r="O6" i="50"/>
  <c r="L5" i="50"/>
  <c r="O89" i="48"/>
  <c r="O89" i="50"/>
  <c r="O68" i="39"/>
  <c r="O75" i="47"/>
  <c r="L5" i="48"/>
  <c r="O45" i="38"/>
  <c r="N5" i="50"/>
  <c r="O6" i="36"/>
  <c r="L5" i="36"/>
  <c r="N5" i="36"/>
  <c r="N5" i="41"/>
  <c r="O89" i="36"/>
  <c r="O6" i="41"/>
  <c r="G5" i="43"/>
  <c r="E5" i="43"/>
  <c r="M5" i="37"/>
  <c r="G5" i="37"/>
  <c r="E5" i="37"/>
  <c r="M5" i="36"/>
  <c r="G5" i="36"/>
  <c r="E5" i="36"/>
  <c r="L5" i="41"/>
  <c r="M5" i="45"/>
  <c r="G5" i="45"/>
  <c r="E5" i="45"/>
  <c r="E5" i="49"/>
  <c r="M5" i="49"/>
  <c r="G5" i="49"/>
  <c r="M5" i="48"/>
  <c r="G5" i="48"/>
  <c r="E5" i="48"/>
  <c r="O6" i="46"/>
  <c r="M5" i="38"/>
  <c r="G5" i="38"/>
  <c r="E5" i="38"/>
  <c r="O36" i="41"/>
  <c r="O36" i="38"/>
  <c r="E5" i="46"/>
  <c r="G5" i="46"/>
  <c r="M5" i="46"/>
  <c r="M5" i="41"/>
  <c r="G5" i="41"/>
  <c r="E5" i="41"/>
  <c r="O45" i="49"/>
  <c r="E5" i="47"/>
  <c r="M5" i="47"/>
  <c r="G5" i="47"/>
  <c r="M5" i="50"/>
  <c r="G5" i="50"/>
  <c r="E5" i="50"/>
  <c r="O53" i="36"/>
  <c r="M5" i="39"/>
  <c r="G5" i="39"/>
  <c r="E5" i="39"/>
  <c r="E5" i="40"/>
  <c r="M5" i="40"/>
  <c r="G5" i="40"/>
  <c r="N5" i="39"/>
  <c r="O36" i="50"/>
  <c r="O5" i="49" l="1"/>
  <c r="O5" i="46"/>
  <c r="O5" i="45"/>
  <c r="O5" i="40"/>
  <c r="O5" i="37"/>
  <c r="O5" i="38"/>
  <c r="O5" i="50"/>
  <c r="O5" i="47"/>
  <c r="O5" i="41"/>
  <c r="O5" i="48"/>
  <c r="O5" i="39"/>
  <c r="O5" i="36"/>
  <c r="C89" i="43" l="1"/>
  <c r="E89" i="43" s="1"/>
  <c r="C75" i="43"/>
  <c r="E75" i="43" s="1"/>
  <c r="C68" i="43"/>
  <c r="E68" i="43" s="1"/>
  <c r="C53" i="43"/>
  <c r="E53" i="43" s="1"/>
  <c r="C45" i="43"/>
  <c r="E45" i="43" s="1"/>
  <c r="C36" i="43"/>
  <c r="E36" i="43" s="1"/>
  <c r="C25" i="43"/>
  <c r="E25" i="43" s="1"/>
  <c r="C6" i="43"/>
  <c r="E6" i="43" s="1"/>
  <c r="D101" i="53" l="1"/>
  <c r="D100" i="53"/>
  <c r="D99" i="53"/>
  <c r="D98" i="53"/>
  <c r="D97" i="53"/>
  <c r="D96" i="53"/>
  <c r="D95" i="53"/>
  <c r="D94" i="53"/>
  <c r="D93" i="53"/>
  <c r="D92" i="53"/>
  <c r="D91" i="53"/>
  <c r="D90" i="53"/>
  <c r="G89" i="53"/>
  <c r="E89" i="53"/>
  <c r="C89" i="53"/>
  <c r="B89" i="53"/>
  <c r="D88" i="53"/>
  <c r="D87" i="53"/>
  <c r="D86" i="53"/>
  <c r="D85" i="53"/>
  <c r="D84" i="53"/>
  <c r="D83" i="53"/>
  <c r="D82" i="53"/>
  <c r="D81" i="53"/>
  <c r="D80" i="53"/>
  <c r="D79" i="53"/>
  <c r="D78" i="53"/>
  <c r="D77" i="53"/>
  <c r="D76" i="53"/>
  <c r="G75" i="53"/>
  <c r="E75" i="53"/>
  <c r="C75" i="53"/>
  <c r="B75" i="53"/>
  <c r="D74" i="53"/>
  <c r="D73" i="53"/>
  <c r="D72" i="53"/>
  <c r="D71" i="53"/>
  <c r="D70" i="53"/>
  <c r="D69" i="53"/>
  <c r="G68" i="53"/>
  <c r="E68" i="53"/>
  <c r="C68" i="53"/>
  <c r="B68" i="53"/>
  <c r="D67" i="53"/>
  <c r="D66" i="53"/>
  <c r="D65" i="53"/>
  <c r="D64" i="53"/>
  <c r="D63" i="53"/>
  <c r="D62" i="53"/>
  <c r="D61" i="53"/>
  <c r="D60" i="53"/>
  <c r="D59" i="53"/>
  <c r="D58" i="53"/>
  <c r="D57" i="53"/>
  <c r="D56" i="53"/>
  <c r="D55" i="53"/>
  <c r="D54" i="53"/>
  <c r="G53" i="53"/>
  <c r="E53" i="53"/>
  <c r="C53" i="53"/>
  <c r="B53" i="53"/>
  <c r="D52" i="53"/>
  <c r="D51" i="53"/>
  <c r="D50" i="53"/>
  <c r="D49" i="53"/>
  <c r="D48" i="53"/>
  <c r="D47" i="53"/>
  <c r="D46" i="53"/>
  <c r="G45" i="53"/>
  <c r="E45" i="53"/>
  <c r="C45" i="53"/>
  <c r="B45" i="53"/>
  <c r="D43" i="53"/>
  <c r="D42" i="53"/>
  <c r="D41" i="53"/>
  <c r="D40" i="53"/>
  <c r="D39" i="53"/>
  <c r="D38" i="53"/>
  <c r="D37" i="53"/>
  <c r="G36" i="53"/>
  <c r="E36" i="53"/>
  <c r="C36" i="53"/>
  <c r="B36" i="53"/>
  <c r="D35" i="53"/>
  <c r="D34" i="53"/>
  <c r="D33" i="53"/>
  <c r="D32" i="53"/>
  <c r="D31" i="53"/>
  <c r="D30" i="53"/>
  <c r="D29" i="53"/>
  <c r="D28" i="53"/>
  <c r="D27" i="53"/>
  <c r="D26" i="53"/>
  <c r="G25" i="53"/>
  <c r="E25" i="53"/>
  <c r="C25" i="53"/>
  <c r="B25" i="53"/>
  <c r="D23" i="53"/>
  <c r="D22" i="53"/>
  <c r="D21" i="53"/>
  <c r="D20" i="53"/>
  <c r="D19" i="53"/>
  <c r="D18" i="53"/>
  <c r="D17" i="53"/>
  <c r="D16" i="53"/>
  <c r="D15" i="53"/>
  <c r="D14" i="53"/>
  <c r="D13" i="53"/>
  <c r="D12" i="53"/>
  <c r="D11" i="53"/>
  <c r="D10" i="53"/>
  <c r="D9" i="53"/>
  <c r="D8" i="53"/>
  <c r="D7" i="53"/>
  <c r="E6" i="53"/>
  <c r="C6" i="53"/>
  <c r="B6" i="53"/>
  <c r="B2" i="53"/>
  <c r="A101" i="40"/>
  <c r="A100" i="40"/>
  <c r="A99" i="40"/>
  <c r="A98" i="40"/>
  <c r="A97" i="40"/>
  <c r="A96" i="40"/>
  <c r="A95" i="40"/>
  <c r="A94" i="40"/>
  <c r="A93" i="40"/>
  <c r="A92" i="40"/>
  <c r="A91" i="40"/>
  <c r="A90" i="40"/>
  <c r="A88" i="40"/>
  <c r="A87" i="40"/>
  <c r="A86" i="40"/>
  <c r="A85" i="40"/>
  <c r="A84" i="40"/>
  <c r="A83" i="40"/>
  <c r="A82" i="40"/>
  <c r="A81" i="40"/>
  <c r="A80" i="40"/>
  <c r="A79" i="40"/>
  <c r="A78" i="40"/>
  <c r="A77" i="40"/>
  <c r="A76" i="40"/>
  <c r="A74" i="40"/>
  <c r="A73" i="40"/>
  <c r="A72" i="40"/>
  <c r="A71" i="40"/>
  <c r="A70" i="40"/>
  <c r="A69" i="40"/>
  <c r="A67" i="40"/>
  <c r="A66" i="40"/>
  <c r="A65" i="40"/>
  <c r="A64" i="40"/>
  <c r="A63" i="40"/>
  <c r="A62" i="40"/>
  <c r="A61" i="40"/>
  <c r="A60" i="40"/>
  <c r="A59" i="40"/>
  <c r="A58" i="40"/>
  <c r="A57" i="40"/>
  <c r="A56" i="40"/>
  <c r="A55" i="40"/>
  <c r="A54" i="40"/>
  <c r="A52" i="40"/>
  <c r="A51" i="40"/>
  <c r="A50" i="40"/>
  <c r="A49" i="40"/>
  <c r="A48" i="40"/>
  <c r="A47" i="40"/>
  <c r="A46" i="40"/>
  <c r="A44" i="40"/>
  <c r="A43" i="40"/>
  <c r="A42" i="40"/>
  <c r="A41" i="40"/>
  <c r="A40" i="40"/>
  <c r="A39" i="40"/>
  <c r="A38" i="40"/>
  <c r="A37" i="40"/>
  <c r="A35" i="40"/>
  <c r="A34" i="40"/>
  <c r="A33" i="40"/>
  <c r="A32" i="40"/>
  <c r="A31" i="40"/>
  <c r="A30" i="40"/>
  <c r="A29" i="40"/>
  <c r="A28" i="40"/>
  <c r="A27" i="40"/>
  <c r="A26" i="40"/>
  <c r="A24" i="40"/>
  <c r="A23" i="40"/>
  <c r="A22" i="40"/>
  <c r="A21" i="40"/>
  <c r="A20" i="40"/>
  <c r="A19" i="40"/>
  <c r="A18" i="40"/>
  <c r="A17" i="40"/>
  <c r="A16" i="40"/>
  <c r="A15" i="40"/>
  <c r="A14" i="40"/>
  <c r="A13" i="40"/>
  <c r="A12" i="40"/>
  <c r="A11" i="40"/>
  <c r="A10" i="40"/>
  <c r="A9" i="40"/>
  <c r="A8" i="40"/>
  <c r="A7" i="40"/>
  <c r="A101" i="39"/>
  <c r="A100" i="39"/>
  <c r="A99" i="39"/>
  <c r="A98" i="39"/>
  <c r="A97" i="39"/>
  <c r="A96" i="39"/>
  <c r="A95" i="39"/>
  <c r="A94" i="39"/>
  <c r="A93" i="39"/>
  <c r="A92" i="39"/>
  <c r="A91" i="39"/>
  <c r="A90" i="39"/>
  <c r="A88" i="39"/>
  <c r="A87" i="39"/>
  <c r="A86" i="39"/>
  <c r="A85" i="39"/>
  <c r="A84" i="39"/>
  <c r="A83" i="39"/>
  <c r="A82" i="39"/>
  <c r="A81" i="39"/>
  <c r="A80" i="39"/>
  <c r="A79" i="39"/>
  <c r="A78" i="39"/>
  <c r="A77" i="39"/>
  <c r="A76" i="39"/>
  <c r="A74" i="39"/>
  <c r="A73" i="39"/>
  <c r="A72" i="39"/>
  <c r="A71" i="39"/>
  <c r="A70" i="39"/>
  <c r="A69" i="39"/>
  <c r="A67" i="39"/>
  <c r="A66" i="39"/>
  <c r="A65" i="39"/>
  <c r="A64" i="39"/>
  <c r="A63" i="39"/>
  <c r="A62" i="39"/>
  <c r="A61" i="39"/>
  <c r="A60" i="39"/>
  <c r="A59" i="39"/>
  <c r="A58" i="39"/>
  <c r="A57" i="39"/>
  <c r="A56" i="39"/>
  <c r="A55" i="39"/>
  <c r="A54" i="39"/>
  <c r="A52" i="39"/>
  <c r="A51" i="39"/>
  <c r="A50" i="39"/>
  <c r="A49" i="39"/>
  <c r="A48" i="39"/>
  <c r="A47" i="39"/>
  <c r="A46" i="39"/>
  <c r="A44" i="39"/>
  <c r="A43" i="39"/>
  <c r="A42" i="39"/>
  <c r="A41" i="39"/>
  <c r="A40" i="39"/>
  <c r="A39" i="39"/>
  <c r="A38" i="39"/>
  <c r="A37" i="39"/>
  <c r="A35" i="39"/>
  <c r="A34" i="39"/>
  <c r="A33" i="39"/>
  <c r="A32" i="39"/>
  <c r="A31" i="39"/>
  <c r="A30" i="39"/>
  <c r="A29" i="39"/>
  <c r="A28" i="39"/>
  <c r="A27" i="39"/>
  <c r="A26" i="39"/>
  <c r="A24" i="39"/>
  <c r="A23" i="39"/>
  <c r="A22" i="39"/>
  <c r="A21" i="39"/>
  <c r="A20" i="39"/>
  <c r="A19" i="39"/>
  <c r="A18" i="39"/>
  <c r="A17" i="39"/>
  <c r="A16" i="39"/>
  <c r="A15" i="39"/>
  <c r="A14" i="39"/>
  <c r="A13" i="39"/>
  <c r="A12" i="39"/>
  <c r="A11" i="39"/>
  <c r="A10" i="39"/>
  <c r="A9" i="39"/>
  <c r="A8" i="39"/>
  <c r="A7" i="39"/>
  <c r="A101" i="46"/>
  <c r="A100" i="46"/>
  <c r="A99" i="46"/>
  <c r="A98" i="46"/>
  <c r="A97" i="46"/>
  <c r="A96" i="46"/>
  <c r="A95" i="46"/>
  <c r="A94" i="46"/>
  <c r="A93" i="46"/>
  <c r="A92" i="46"/>
  <c r="A91" i="46"/>
  <c r="A90" i="46"/>
  <c r="A88" i="46"/>
  <c r="A87" i="46"/>
  <c r="A86" i="46"/>
  <c r="A85" i="46"/>
  <c r="A84" i="46"/>
  <c r="A83" i="46"/>
  <c r="A82" i="46"/>
  <c r="A81" i="46"/>
  <c r="A80" i="46"/>
  <c r="A79" i="46"/>
  <c r="A78" i="46"/>
  <c r="A77" i="46"/>
  <c r="A76" i="46"/>
  <c r="A74" i="46"/>
  <c r="A73" i="46"/>
  <c r="A72" i="46"/>
  <c r="A71" i="46"/>
  <c r="A70" i="46"/>
  <c r="A69" i="46"/>
  <c r="A67" i="46"/>
  <c r="A66" i="46"/>
  <c r="A65" i="46"/>
  <c r="A64" i="46"/>
  <c r="A63" i="46"/>
  <c r="A62" i="46"/>
  <c r="A61" i="46"/>
  <c r="A60" i="46"/>
  <c r="A59" i="46"/>
  <c r="A58" i="46"/>
  <c r="A57" i="46"/>
  <c r="A56" i="46"/>
  <c r="A55" i="46"/>
  <c r="A54" i="46"/>
  <c r="A52" i="46"/>
  <c r="A51" i="46"/>
  <c r="A50" i="46"/>
  <c r="A49" i="46"/>
  <c r="A48" i="46"/>
  <c r="A47" i="46"/>
  <c r="A46" i="46"/>
  <c r="A44" i="46"/>
  <c r="A43" i="46"/>
  <c r="A42" i="46"/>
  <c r="A41" i="46"/>
  <c r="A40" i="46"/>
  <c r="A39" i="46"/>
  <c r="A38" i="46"/>
  <c r="A37" i="46"/>
  <c r="A35" i="46"/>
  <c r="A34" i="46"/>
  <c r="A33" i="46"/>
  <c r="A32" i="46"/>
  <c r="A31" i="46"/>
  <c r="A30" i="46"/>
  <c r="A29" i="46"/>
  <c r="A28" i="46"/>
  <c r="A27" i="46"/>
  <c r="A26" i="46"/>
  <c r="A24" i="46"/>
  <c r="A23" i="46"/>
  <c r="A22" i="46"/>
  <c r="A21" i="46"/>
  <c r="A20" i="46"/>
  <c r="A19" i="46"/>
  <c r="A18" i="46"/>
  <c r="A17" i="46"/>
  <c r="A16" i="46"/>
  <c r="A15" i="46"/>
  <c r="A14" i="46"/>
  <c r="A13" i="46"/>
  <c r="A12" i="46"/>
  <c r="A11" i="46"/>
  <c r="A10" i="46"/>
  <c r="A9" i="46"/>
  <c r="A8" i="46"/>
  <c r="A7" i="46"/>
  <c r="A101" i="41"/>
  <c r="A100" i="41"/>
  <c r="A99" i="41"/>
  <c r="A98" i="41"/>
  <c r="A97" i="41"/>
  <c r="A96" i="41"/>
  <c r="A95" i="41"/>
  <c r="A94" i="41"/>
  <c r="A93" i="41"/>
  <c r="A92" i="41"/>
  <c r="A91" i="41"/>
  <c r="A90" i="41"/>
  <c r="A88" i="41"/>
  <c r="A87" i="41"/>
  <c r="A86" i="41"/>
  <c r="A85" i="41"/>
  <c r="A84" i="41"/>
  <c r="A83" i="41"/>
  <c r="A82" i="41"/>
  <c r="A81" i="41"/>
  <c r="A80" i="41"/>
  <c r="A79" i="41"/>
  <c r="A78" i="41"/>
  <c r="A77" i="41"/>
  <c r="A76" i="41"/>
  <c r="A74" i="41"/>
  <c r="A73" i="41"/>
  <c r="A72" i="41"/>
  <c r="A71" i="41"/>
  <c r="A70" i="41"/>
  <c r="A69" i="41"/>
  <c r="A67" i="41"/>
  <c r="A66" i="41"/>
  <c r="A65" i="41"/>
  <c r="A64" i="41"/>
  <c r="A63" i="41"/>
  <c r="A62" i="41"/>
  <c r="A61" i="41"/>
  <c r="A60" i="41"/>
  <c r="A59" i="41"/>
  <c r="A58" i="41"/>
  <c r="A57" i="41"/>
  <c r="A56" i="41"/>
  <c r="A55" i="41"/>
  <c r="A54" i="41"/>
  <c r="A52" i="41"/>
  <c r="A51" i="41"/>
  <c r="A50" i="41"/>
  <c r="A49" i="41"/>
  <c r="A48" i="41"/>
  <c r="A47" i="41"/>
  <c r="A46" i="41"/>
  <c r="A44" i="41"/>
  <c r="A43" i="41"/>
  <c r="A42" i="41"/>
  <c r="A41" i="41"/>
  <c r="A40" i="41"/>
  <c r="A39" i="41"/>
  <c r="A38" i="41"/>
  <c r="A37" i="41"/>
  <c r="A35" i="41"/>
  <c r="A34" i="41"/>
  <c r="A33" i="41"/>
  <c r="A32" i="41"/>
  <c r="A31" i="41"/>
  <c r="A30" i="41"/>
  <c r="A29" i="41"/>
  <c r="A28" i="41"/>
  <c r="A27" i="41"/>
  <c r="A26" i="41"/>
  <c r="A24" i="41"/>
  <c r="A23" i="41"/>
  <c r="A22" i="41"/>
  <c r="A21" i="41"/>
  <c r="A20" i="41"/>
  <c r="A19" i="41"/>
  <c r="A18" i="41"/>
  <c r="A17" i="41"/>
  <c r="A16" i="41"/>
  <c r="A15" i="41"/>
  <c r="A14" i="41"/>
  <c r="A13" i="41"/>
  <c r="A12" i="41"/>
  <c r="A11" i="41"/>
  <c r="A10" i="41"/>
  <c r="A9" i="41"/>
  <c r="A8" i="41"/>
  <c r="A7" i="41"/>
  <c r="A101" i="47"/>
  <c r="A100" i="47"/>
  <c r="A99" i="47"/>
  <c r="A98" i="47"/>
  <c r="A97" i="47"/>
  <c r="A96" i="47"/>
  <c r="A95" i="47"/>
  <c r="A94" i="47"/>
  <c r="A93" i="47"/>
  <c r="A92" i="47"/>
  <c r="A91" i="47"/>
  <c r="A90" i="47"/>
  <c r="A89" i="47"/>
  <c r="A88" i="47"/>
  <c r="A87" i="47"/>
  <c r="A86" i="47"/>
  <c r="A85" i="47"/>
  <c r="A84" i="47"/>
  <c r="A83" i="47"/>
  <c r="A82" i="47"/>
  <c r="A81" i="47"/>
  <c r="A80" i="47"/>
  <c r="A79" i="47"/>
  <c r="A78" i="47"/>
  <c r="A77" i="47"/>
  <c r="A76" i="47"/>
  <c r="A74" i="47"/>
  <c r="A73" i="47"/>
  <c r="A72" i="47"/>
  <c r="A71" i="47"/>
  <c r="A70" i="47"/>
  <c r="A69" i="47"/>
  <c r="A67" i="47"/>
  <c r="A66" i="47"/>
  <c r="A65" i="47"/>
  <c r="A64" i="47"/>
  <c r="A63" i="47"/>
  <c r="A62" i="47"/>
  <c r="A61" i="47"/>
  <c r="A60" i="47"/>
  <c r="A59" i="47"/>
  <c r="A58" i="47"/>
  <c r="A57" i="47"/>
  <c r="A56" i="47"/>
  <c r="A55" i="47"/>
  <c r="A54" i="47"/>
  <c r="A52" i="47"/>
  <c r="A51" i="47"/>
  <c r="A50" i="47"/>
  <c r="A49" i="47"/>
  <c r="A48" i="47"/>
  <c r="A47" i="47"/>
  <c r="A46" i="47"/>
  <c r="A44" i="47"/>
  <c r="A43" i="47"/>
  <c r="A42" i="47"/>
  <c r="A41" i="47"/>
  <c r="A40" i="47"/>
  <c r="A39" i="47"/>
  <c r="A38" i="47"/>
  <c r="A37" i="47"/>
  <c r="A35" i="47"/>
  <c r="A34" i="47"/>
  <c r="A33" i="47"/>
  <c r="A32" i="47"/>
  <c r="A31" i="47"/>
  <c r="A30" i="47"/>
  <c r="A29" i="47"/>
  <c r="A28" i="47"/>
  <c r="A27" i="47"/>
  <c r="A26" i="47"/>
  <c r="A24" i="47"/>
  <c r="A23" i="47"/>
  <c r="A22" i="47"/>
  <c r="A21" i="47"/>
  <c r="A20" i="47"/>
  <c r="A19" i="47"/>
  <c r="A18" i="47"/>
  <c r="A17" i="47"/>
  <c r="A16" i="47"/>
  <c r="A15" i="47"/>
  <c r="A14" i="47"/>
  <c r="A13" i="47"/>
  <c r="A12" i="47"/>
  <c r="A11" i="47"/>
  <c r="A10" i="47"/>
  <c r="A9" i="47"/>
  <c r="A8" i="47"/>
  <c r="A7" i="47"/>
  <c r="A101" i="42"/>
  <c r="A100" i="42"/>
  <c r="A99" i="42"/>
  <c r="A98" i="42"/>
  <c r="A97" i="42"/>
  <c r="A96" i="42"/>
  <c r="A95" i="42"/>
  <c r="A94" i="42"/>
  <c r="A93" i="42"/>
  <c r="A92" i="42"/>
  <c r="A91" i="42"/>
  <c r="A90" i="42"/>
  <c r="A88" i="42"/>
  <c r="A87" i="42"/>
  <c r="A86" i="42"/>
  <c r="A85" i="42"/>
  <c r="A84" i="42"/>
  <c r="A83" i="42"/>
  <c r="A82" i="42"/>
  <c r="A81" i="42"/>
  <c r="A80" i="42"/>
  <c r="A79" i="42"/>
  <c r="A78" i="42"/>
  <c r="A77" i="42"/>
  <c r="A76" i="42"/>
  <c r="A74" i="42"/>
  <c r="A73" i="42"/>
  <c r="A72" i="42"/>
  <c r="A71" i="42"/>
  <c r="A70" i="42"/>
  <c r="A69" i="42"/>
  <c r="A68" i="42"/>
  <c r="A67" i="42"/>
  <c r="A66" i="42"/>
  <c r="A65" i="42"/>
  <c r="A64" i="42"/>
  <c r="A63" i="42"/>
  <c r="A62" i="42"/>
  <c r="A61" i="42"/>
  <c r="A60" i="42"/>
  <c r="A59" i="42"/>
  <c r="A58" i="42"/>
  <c r="A57" i="42"/>
  <c r="A56" i="42"/>
  <c r="A55" i="42"/>
  <c r="A54" i="42"/>
  <c r="A52" i="42"/>
  <c r="A51" i="42"/>
  <c r="A50" i="42"/>
  <c r="A49" i="42"/>
  <c r="A48" i="42"/>
  <c r="A47" i="42"/>
  <c r="A46" i="42"/>
  <c r="A44" i="42"/>
  <c r="A43" i="42"/>
  <c r="A42" i="42"/>
  <c r="A41" i="42"/>
  <c r="A40" i="42"/>
  <c r="A39" i="42"/>
  <c r="A38" i="42"/>
  <c r="A37" i="42"/>
  <c r="A35" i="42"/>
  <c r="A34" i="42"/>
  <c r="A33" i="42"/>
  <c r="A32" i="42"/>
  <c r="A31" i="42"/>
  <c r="A30" i="42"/>
  <c r="A29" i="42"/>
  <c r="A28" i="42"/>
  <c r="A27" i="42"/>
  <c r="A26" i="42"/>
  <c r="A24" i="42"/>
  <c r="A23" i="42"/>
  <c r="A22" i="42"/>
  <c r="A21" i="42"/>
  <c r="A20" i="42"/>
  <c r="A19" i="42"/>
  <c r="A18" i="42"/>
  <c r="A17" i="42"/>
  <c r="A16" i="42"/>
  <c r="A15" i="42"/>
  <c r="A14" i="42"/>
  <c r="A13" i="42"/>
  <c r="A12" i="42"/>
  <c r="A11" i="42"/>
  <c r="A10" i="42"/>
  <c r="A9" i="42"/>
  <c r="A8" i="42"/>
  <c r="A7" i="42"/>
  <c r="P101" i="45"/>
  <c r="A101" i="45"/>
  <c r="P100" i="45"/>
  <c r="A100" i="45"/>
  <c r="P99" i="45"/>
  <c r="A99" i="45"/>
  <c r="P98" i="45"/>
  <c r="A98" i="45"/>
  <c r="P97" i="45"/>
  <c r="A97" i="45"/>
  <c r="P96" i="45"/>
  <c r="A96" i="45"/>
  <c r="P95" i="45"/>
  <c r="A95" i="45"/>
  <c r="P94" i="45"/>
  <c r="A94" i="45"/>
  <c r="P93" i="45"/>
  <c r="A93" i="45"/>
  <c r="P92" i="45"/>
  <c r="A92" i="45"/>
  <c r="P91" i="45"/>
  <c r="A91" i="45"/>
  <c r="A90" i="45"/>
  <c r="A89" i="45"/>
  <c r="P88" i="45"/>
  <c r="A88" i="45"/>
  <c r="P87" i="45"/>
  <c r="A87" i="45"/>
  <c r="P86" i="45"/>
  <c r="A86" i="45"/>
  <c r="P85" i="45"/>
  <c r="A85" i="45"/>
  <c r="P84" i="45"/>
  <c r="A84" i="45"/>
  <c r="P83" i="45"/>
  <c r="A83" i="45"/>
  <c r="P82" i="45"/>
  <c r="A82" i="45"/>
  <c r="P81" i="45"/>
  <c r="A81" i="45"/>
  <c r="P80" i="45"/>
  <c r="A80" i="45"/>
  <c r="P79" i="45"/>
  <c r="A79" i="45"/>
  <c r="P78" i="45"/>
  <c r="A78" i="45"/>
  <c r="P77" i="45"/>
  <c r="A77" i="45"/>
  <c r="A76" i="45"/>
  <c r="P74" i="45"/>
  <c r="A74" i="45"/>
  <c r="P73" i="45"/>
  <c r="A73" i="45"/>
  <c r="P72" i="45"/>
  <c r="A72" i="45"/>
  <c r="P71" i="45"/>
  <c r="A71" i="45"/>
  <c r="P70" i="45"/>
  <c r="A70" i="45"/>
  <c r="A69" i="45"/>
  <c r="P67" i="45"/>
  <c r="A67" i="45"/>
  <c r="P66" i="45"/>
  <c r="A66" i="45"/>
  <c r="P65" i="45"/>
  <c r="A65" i="45"/>
  <c r="P64" i="45"/>
  <c r="A64" i="45"/>
  <c r="P63" i="45"/>
  <c r="A63" i="45"/>
  <c r="P62" i="45"/>
  <c r="A62" i="45"/>
  <c r="P61" i="45"/>
  <c r="A61" i="45"/>
  <c r="P60" i="45"/>
  <c r="A60" i="45"/>
  <c r="P59" i="45"/>
  <c r="A59" i="45"/>
  <c r="P58" i="45"/>
  <c r="A58" i="45"/>
  <c r="P57" i="45"/>
  <c r="A57" i="45"/>
  <c r="P56" i="45"/>
  <c r="A56" i="45"/>
  <c r="P55" i="45"/>
  <c r="A55" i="45"/>
  <c r="A54" i="45"/>
  <c r="P52" i="45"/>
  <c r="A52" i="45"/>
  <c r="A51" i="45"/>
  <c r="P50" i="45"/>
  <c r="A50" i="45"/>
  <c r="A49" i="45"/>
  <c r="P48" i="45"/>
  <c r="A48" i="45"/>
  <c r="A47" i="45"/>
  <c r="P46" i="45"/>
  <c r="A46" i="45"/>
  <c r="P44" i="45"/>
  <c r="A44" i="45"/>
  <c r="P43" i="45"/>
  <c r="A43" i="45"/>
  <c r="P42" i="45"/>
  <c r="A42" i="45"/>
  <c r="P41" i="45"/>
  <c r="A41" i="45"/>
  <c r="P40" i="45"/>
  <c r="A40" i="45"/>
  <c r="P39" i="45"/>
  <c r="A39" i="45"/>
  <c r="P38" i="45"/>
  <c r="A38" i="45"/>
  <c r="A37" i="45"/>
  <c r="P35" i="45"/>
  <c r="A35" i="45"/>
  <c r="A34" i="45"/>
  <c r="P33" i="45"/>
  <c r="A33" i="45"/>
  <c r="P32" i="45"/>
  <c r="A32" i="45"/>
  <c r="P31" i="45"/>
  <c r="A31" i="45"/>
  <c r="P30" i="45"/>
  <c r="A30" i="45"/>
  <c r="P29" i="45"/>
  <c r="A29" i="45"/>
  <c r="P28" i="45"/>
  <c r="A28" i="45"/>
  <c r="P27" i="45"/>
  <c r="A27" i="45"/>
  <c r="A26" i="45"/>
  <c r="P24" i="45"/>
  <c r="A24" i="45"/>
  <c r="P23" i="45"/>
  <c r="A23" i="45"/>
  <c r="P22" i="45"/>
  <c r="A22" i="45"/>
  <c r="P21" i="45"/>
  <c r="A21" i="45"/>
  <c r="P20" i="45"/>
  <c r="A20" i="45"/>
  <c r="A19" i="45"/>
  <c r="P18" i="45"/>
  <c r="A18" i="45"/>
  <c r="P17" i="45"/>
  <c r="A17" i="45"/>
  <c r="P16" i="45"/>
  <c r="A16" i="45"/>
  <c r="A15" i="45"/>
  <c r="P14" i="45"/>
  <c r="A14" i="45"/>
  <c r="P13" i="45"/>
  <c r="A13" i="45"/>
  <c r="P12" i="45"/>
  <c r="A12" i="45"/>
  <c r="A11" i="45"/>
  <c r="P10" i="45"/>
  <c r="A10" i="45"/>
  <c r="P9" i="45"/>
  <c r="A9" i="45"/>
  <c r="P8" i="45"/>
  <c r="A8" i="45"/>
  <c r="A7" i="45"/>
  <c r="A101" i="50"/>
  <c r="A100" i="50"/>
  <c r="A99" i="50"/>
  <c r="A98" i="50"/>
  <c r="A97" i="50"/>
  <c r="A96" i="50"/>
  <c r="A95" i="50"/>
  <c r="A94" i="50"/>
  <c r="A93" i="50"/>
  <c r="A92" i="50"/>
  <c r="A91" i="50"/>
  <c r="A90" i="50"/>
  <c r="A89" i="50"/>
  <c r="A88" i="50"/>
  <c r="A87" i="50"/>
  <c r="A86" i="50"/>
  <c r="A85" i="50"/>
  <c r="A84" i="50"/>
  <c r="A83" i="50"/>
  <c r="A82" i="50"/>
  <c r="A81" i="50"/>
  <c r="A80" i="50"/>
  <c r="A79" i="50"/>
  <c r="A78" i="50"/>
  <c r="A77" i="50"/>
  <c r="A76" i="50"/>
  <c r="A74" i="50"/>
  <c r="A73" i="50"/>
  <c r="A72" i="50"/>
  <c r="A71" i="50"/>
  <c r="A70" i="50"/>
  <c r="A69" i="50"/>
  <c r="A68" i="50"/>
  <c r="A67" i="50"/>
  <c r="A66" i="50"/>
  <c r="A65" i="50"/>
  <c r="A64" i="50"/>
  <c r="A63" i="50"/>
  <c r="A62" i="50"/>
  <c r="A61" i="50"/>
  <c r="A60" i="50"/>
  <c r="A59" i="50"/>
  <c r="A58" i="50"/>
  <c r="A57" i="50"/>
  <c r="A56" i="50"/>
  <c r="A55" i="50"/>
  <c r="A54" i="50"/>
  <c r="A52" i="50"/>
  <c r="A51" i="50"/>
  <c r="A50" i="50"/>
  <c r="A49" i="50"/>
  <c r="A48" i="50"/>
  <c r="A47" i="50"/>
  <c r="A46" i="50"/>
  <c r="A44" i="50"/>
  <c r="A43" i="50"/>
  <c r="A42" i="50"/>
  <c r="A41" i="50"/>
  <c r="A40" i="50"/>
  <c r="A39" i="50"/>
  <c r="A38" i="50"/>
  <c r="A37" i="50"/>
  <c r="A35" i="50"/>
  <c r="A34" i="50"/>
  <c r="A33" i="50"/>
  <c r="A32" i="50"/>
  <c r="A31" i="50"/>
  <c r="A30" i="50"/>
  <c r="A29" i="50"/>
  <c r="A28" i="50"/>
  <c r="A27" i="50"/>
  <c r="A26" i="50"/>
  <c r="A24" i="50"/>
  <c r="A23" i="50"/>
  <c r="A22" i="50"/>
  <c r="A21" i="50"/>
  <c r="A20" i="50"/>
  <c r="A19" i="50"/>
  <c r="A18" i="50"/>
  <c r="A17" i="50"/>
  <c r="A16" i="50"/>
  <c r="A15" i="50"/>
  <c r="A14" i="50"/>
  <c r="A13" i="50"/>
  <c r="A12" i="50"/>
  <c r="A11" i="50"/>
  <c r="A10" i="50"/>
  <c r="A9" i="50"/>
  <c r="A8" i="50"/>
  <c r="A7" i="50"/>
  <c r="A101" i="49"/>
  <c r="A100" i="49"/>
  <c r="A99" i="49"/>
  <c r="A98" i="49"/>
  <c r="A97" i="49"/>
  <c r="A96" i="49"/>
  <c r="A95" i="49"/>
  <c r="A94" i="49"/>
  <c r="A93" i="49"/>
  <c r="A92" i="49"/>
  <c r="A91" i="49"/>
  <c r="A90" i="49"/>
  <c r="A89" i="49"/>
  <c r="A88" i="49"/>
  <c r="A87" i="49"/>
  <c r="A86" i="49"/>
  <c r="A85" i="49"/>
  <c r="A84" i="49"/>
  <c r="A83" i="49"/>
  <c r="A82" i="49"/>
  <c r="A81" i="49"/>
  <c r="A80" i="49"/>
  <c r="A79" i="49"/>
  <c r="A78" i="49"/>
  <c r="A77" i="49"/>
  <c r="A76" i="49"/>
  <c r="A74" i="49"/>
  <c r="A73" i="49"/>
  <c r="A72" i="49"/>
  <c r="A71" i="49"/>
  <c r="A70" i="49"/>
  <c r="A69" i="49"/>
  <c r="A67" i="49"/>
  <c r="A66" i="49"/>
  <c r="A65" i="49"/>
  <c r="A64" i="49"/>
  <c r="A63" i="49"/>
  <c r="A62" i="49"/>
  <c r="A61" i="49"/>
  <c r="A60" i="49"/>
  <c r="A59" i="49"/>
  <c r="A58" i="49"/>
  <c r="A57" i="49"/>
  <c r="A56" i="49"/>
  <c r="A55" i="49"/>
  <c r="A54" i="49"/>
  <c r="A52" i="49"/>
  <c r="A51" i="49"/>
  <c r="A50" i="49"/>
  <c r="A49" i="49"/>
  <c r="A48" i="49"/>
  <c r="A47" i="49"/>
  <c r="A46" i="49"/>
  <c r="A44" i="49"/>
  <c r="A43" i="49"/>
  <c r="A42" i="49"/>
  <c r="A41" i="49"/>
  <c r="A40" i="49"/>
  <c r="A39" i="49"/>
  <c r="A38" i="49"/>
  <c r="A37" i="49"/>
  <c r="A35" i="49"/>
  <c r="A34" i="49"/>
  <c r="A33" i="49"/>
  <c r="A32" i="49"/>
  <c r="A31" i="49"/>
  <c r="A30" i="49"/>
  <c r="A29" i="49"/>
  <c r="A28" i="49"/>
  <c r="A27" i="49"/>
  <c r="A26" i="49"/>
  <c r="A24" i="49"/>
  <c r="A23" i="49"/>
  <c r="A22" i="49"/>
  <c r="A21" i="49"/>
  <c r="A20" i="49"/>
  <c r="A19" i="49"/>
  <c r="A18" i="49"/>
  <c r="A17" i="49"/>
  <c r="A16" i="49"/>
  <c r="A15" i="49"/>
  <c r="A14" i="49"/>
  <c r="A13" i="49"/>
  <c r="A12" i="49"/>
  <c r="A11" i="49"/>
  <c r="A10" i="49"/>
  <c r="A9" i="49"/>
  <c r="A8" i="49"/>
  <c r="A7" i="49"/>
  <c r="N164" i="48"/>
  <c r="M164" i="48"/>
  <c r="N163" i="48"/>
  <c r="M163" i="48"/>
  <c r="N162" i="48"/>
  <c r="M162" i="48"/>
  <c r="N161" i="48"/>
  <c r="M161" i="48"/>
  <c r="N160" i="48"/>
  <c r="M160" i="48"/>
  <c r="N159" i="48"/>
  <c r="M159" i="48"/>
  <c r="N158" i="48"/>
  <c r="M158" i="48"/>
  <c r="N157" i="48"/>
  <c r="M157" i="48"/>
  <c r="N156" i="48"/>
  <c r="M156" i="48"/>
  <c r="N155" i="48"/>
  <c r="M155" i="48"/>
  <c r="N154" i="48"/>
  <c r="M154" i="48"/>
  <c r="N153" i="48"/>
  <c r="M153" i="48"/>
  <c r="N152" i="48"/>
  <c r="M152" i="48"/>
  <c r="N151" i="48"/>
  <c r="M151" i="48"/>
  <c r="N150" i="48"/>
  <c r="M150" i="48"/>
  <c r="N149" i="48"/>
  <c r="M149" i="48"/>
  <c r="N148" i="48"/>
  <c r="M148" i="48"/>
  <c r="N147" i="48"/>
  <c r="M147" i="48"/>
  <c r="N146" i="48"/>
  <c r="M146" i="48"/>
  <c r="N145" i="48"/>
  <c r="M145" i="48"/>
  <c r="N144" i="48"/>
  <c r="M144" i="48"/>
  <c r="N143" i="48"/>
  <c r="M143" i="48"/>
  <c r="N142" i="48"/>
  <c r="M142" i="48"/>
  <c r="N141" i="48"/>
  <c r="M141" i="48"/>
  <c r="N140" i="48"/>
  <c r="M140" i="48"/>
  <c r="N139" i="48"/>
  <c r="M139" i="48"/>
  <c r="N138" i="48"/>
  <c r="M138" i="48"/>
  <c r="N137" i="48"/>
  <c r="M137" i="48"/>
  <c r="N136" i="48"/>
  <c r="M136" i="48"/>
  <c r="N135" i="48"/>
  <c r="M135" i="48"/>
  <c r="N134" i="48"/>
  <c r="M134" i="48"/>
  <c r="N133" i="48"/>
  <c r="M133" i="48"/>
  <c r="N132" i="48"/>
  <c r="M132" i="48"/>
  <c r="N131" i="48"/>
  <c r="M131" i="48"/>
  <c r="N130" i="48"/>
  <c r="M130" i="48"/>
  <c r="N129" i="48"/>
  <c r="M129" i="48"/>
  <c r="N128" i="48"/>
  <c r="M128" i="48"/>
  <c r="N127" i="48"/>
  <c r="M127" i="48"/>
  <c r="N126" i="48"/>
  <c r="M126" i="48"/>
  <c r="N125" i="48"/>
  <c r="M125" i="48"/>
  <c r="N124" i="48"/>
  <c r="M124" i="48"/>
  <c r="N123" i="48"/>
  <c r="M123" i="48"/>
  <c r="N122" i="48"/>
  <c r="M122" i="48"/>
  <c r="N121" i="48"/>
  <c r="M121" i="48"/>
  <c r="N120" i="48"/>
  <c r="M120" i="48"/>
  <c r="N119" i="48"/>
  <c r="M119" i="48"/>
  <c r="N118" i="48"/>
  <c r="M118" i="48"/>
  <c r="N117" i="48"/>
  <c r="M117" i="48"/>
  <c r="N116" i="48"/>
  <c r="M116" i="48"/>
  <c r="N115" i="48"/>
  <c r="M115" i="48"/>
  <c r="N114" i="48"/>
  <c r="M114" i="48"/>
  <c r="N113" i="48"/>
  <c r="M113" i="48"/>
  <c r="N112" i="48"/>
  <c r="M112" i="48"/>
  <c r="N111" i="48"/>
  <c r="M111" i="48"/>
  <c r="N110" i="48"/>
  <c r="M110" i="48"/>
  <c r="N109" i="48"/>
  <c r="M109" i="48"/>
  <c r="N108" i="48"/>
  <c r="M108" i="48"/>
  <c r="N107" i="48"/>
  <c r="M107" i="48"/>
  <c r="N106" i="48"/>
  <c r="M106" i="48"/>
  <c r="N105" i="48"/>
  <c r="M105" i="48"/>
  <c r="N104" i="48"/>
  <c r="M104" i="48"/>
  <c r="N103" i="48"/>
  <c r="M103" i="48"/>
  <c r="N102" i="48"/>
  <c r="M102" i="48"/>
  <c r="A101" i="48"/>
  <c r="A100" i="48"/>
  <c r="A99" i="48"/>
  <c r="A98" i="48"/>
  <c r="A97" i="48"/>
  <c r="A96" i="48"/>
  <c r="A95" i="48"/>
  <c r="A94" i="48"/>
  <c r="A93" i="48"/>
  <c r="A92" i="48"/>
  <c r="A91" i="48"/>
  <c r="A90" i="48"/>
  <c r="A88" i="48"/>
  <c r="A87" i="48"/>
  <c r="A86" i="48"/>
  <c r="A85" i="48"/>
  <c r="A84" i="48"/>
  <c r="A83" i="48"/>
  <c r="A82" i="48"/>
  <c r="A81" i="48"/>
  <c r="A80" i="48"/>
  <c r="A79" i="48"/>
  <c r="A78" i="48"/>
  <c r="A77" i="48"/>
  <c r="A76" i="48"/>
  <c r="A74" i="48"/>
  <c r="A73" i="48"/>
  <c r="A72" i="48"/>
  <c r="A71" i="48"/>
  <c r="A70" i="48"/>
  <c r="A69" i="48"/>
  <c r="A67" i="48"/>
  <c r="A66" i="48"/>
  <c r="A65" i="48"/>
  <c r="A64" i="48"/>
  <c r="A63" i="48"/>
  <c r="A62" i="48"/>
  <c r="A61" i="48"/>
  <c r="A60" i="48"/>
  <c r="A59" i="48"/>
  <c r="A58" i="48"/>
  <c r="A57" i="48"/>
  <c r="A56" i="48"/>
  <c r="A55" i="48"/>
  <c r="A54" i="48"/>
  <c r="A52" i="48"/>
  <c r="A51" i="48"/>
  <c r="A50" i="48"/>
  <c r="A49" i="48"/>
  <c r="A48" i="48"/>
  <c r="A47" i="48"/>
  <c r="A46" i="48"/>
  <c r="A44" i="48"/>
  <c r="A43" i="48"/>
  <c r="A42" i="48"/>
  <c r="A41" i="48"/>
  <c r="A40" i="48"/>
  <c r="A39" i="48"/>
  <c r="A38" i="48"/>
  <c r="A37" i="48"/>
  <c r="A35" i="48"/>
  <c r="A34" i="48"/>
  <c r="A33" i="48"/>
  <c r="A32" i="48"/>
  <c r="A31" i="48"/>
  <c r="A30" i="48"/>
  <c r="A29" i="48"/>
  <c r="A28" i="48"/>
  <c r="A27" i="48"/>
  <c r="A26" i="48"/>
  <c r="A24" i="48"/>
  <c r="A23" i="48"/>
  <c r="A22" i="48"/>
  <c r="A21" i="48"/>
  <c r="A20" i="48"/>
  <c r="A19" i="48"/>
  <c r="A18" i="48"/>
  <c r="A17" i="48"/>
  <c r="A16" i="48"/>
  <c r="A15" i="48"/>
  <c r="A14" i="48"/>
  <c r="A13" i="48"/>
  <c r="A12" i="48"/>
  <c r="A11" i="48"/>
  <c r="A10" i="48"/>
  <c r="A9" i="48"/>
  <c r="A8" i="48"/>
  <c r="A7" i="48"/>
  <c r="A101" i="38"/>
  <c r="A100" i="38"/>
  <c r="A99" i="38"/>
  <c r="A98" i="38"/>
  <c r="A97" i="38"/>
  <c r="A96" i="38"/>
  <c r="A95" i="38"/>
  <c r="A94" i="38"/>
  <c r="A93" i="38"/>
  <c r="A92" i="38"/>
  <c r="A91" i="38"/>
  <c r="A90" i="38"/>
  <c r="A88" i="38"/>
  <c r="A87" i="38"/>
  <c r="A86" i="38"/>
  <c r="A85" i="38"/>
  <c r="A84" i="38"/>
  <c r="A83" i="38"/>
  <c r="A82" i="38"/>
  <c r="A81" i="38"/>
  <c r="A80" i="38"/>
  <c r="A79" i="38"/>
  <c r="A78" i="38"/>
  <c r="A77" i="38"/>
  <c r="A76" i="38"/>
  <c r="A74" i="38"/>
  <c r="A73" i="38"/>
  <c r="A72" i="38"/>
  <c r="A71" i="38"/>
  <c r="A70" i="38"/>
  <c r="A69" i="38"/>
  <c r="A67" i="38"/>
  <c r="A66" i="38"/>
  <c r="A65" i="38"/>
  <c r="A64" i="38"/>
  <c r="A63" i="38"/>
  <c r="A62" i="38"/>
  <c r="A61" i="38"/>
  <c r="A60" i="38"/>
  <c r="A59" i="38"/>
  <c r="A58" i="38"/>
  <c r="A57" i="38"/>
  <c r="A56" i="38"/>
  <c r="A55" i="38"/>
  <c r="A54" i="38"/>
  <c r="A52" i="38"/>
  <c r="A51" i="38"/>
  <c r="A50" i="38"/>
  <c r="A49" i="38"/>
  <c r="A48" i="38"/>
  <c r="A47" i="38"/>
  <c r="A46" i="38"/>
  <c r="A44" i="38"/>
  <c r="A43" i="38"/>
  <c r="A42" i="38"/>
  <c r="A41" i="38"/>
  <c r="A40" i="38"/>
  <c r="A39" i="38"/>
  <c r="A38" i="38"/>
  <c r="A37" i="38"/>
  <c r="A35" i="38"/>
  <c r="A34" i="38"/>
  <c r="A33" i="38"/>
  <c r="A32" i="38"/>
  <c r="A31" i="38"/>
  <c r="A30" i="38"/>
  <c r="A29" i="38"/>
  <c r="A28" i="38"/>
  <c r="A27" i="38"/>
  <c r="A26" i="38"/>
  <c r="A24" i="38"/>
  <c r="A23" i="38"/>
  <c r="A22" i="38"/>
  <c r="A21" i="38"/>
  <c r="A20" i="38"/>
  <c r="A19" i="38"/>
  <c r="A18" i="38"/>
  <c r="A17" i="38"/>
  <c r="A16" i="38"/>
  <c r="A15" i="38"/>
  <c r="A14" i="38"/>
  <c r="A13" i="38"/>
  <c r="A12" i="38"/>
  <c r="A11" i="38"/>
  <c r="A10" i="38"/>
  <c r="A9" i="38"/>
  <c r="A8" i="38"/>
  <c r="A7" i="38"/>
  <c r="A101" i="37"/>
  <c r="A100" i="37"/>
  <c r="A99" i="37"/>
  <c r="A98" i="37"/>
  <c r="A97" i="37"/>
  <c r="A96" i="37"/>
  <c r="A95" i="37"/>
  <c r="A94" i="37"/>
  <c r="A93" i="37"/>
  <c r="A92" i="37"/>
  <c r="A91" i="37"/>
  <c r="A90" i="37"/>
  <c r="A88" i="37"/>
  <c r="A87" i="37"/>
  <c r="A86" i="37"/>
  <c r="A85" i="37"/>
  <c r="A84" i="37"/>
  <c r="A83" i="37"/>
  <c r="A82" i="37"/>
  <c r="A81" i="37"/>
  <c r="A80" i="37"/>
  <c r="A79" i="37"/>
  <c r="A78" i="37"/>
  <c r="A77" i="37"/>
  <c r="A76" i="37"/>
  <c r="A74" i="37"/>
  <c r="A73" i="37"/>
  <c r="A72" i="37"/>
  <c r="A71" i="37"/>
  <c r="A70" i="37"/>
  <c r="A69" i="37"/>
  <c r="A67" i="37"/>
  <c r="A66" i="37"/>
  <c r="A65" i="37"/>
  <c r="A64" i="37"/>
  <c r="A63" i="37"/>
  <c r="A62" i="37"/>
  <c r="A61" i="37"/>
  <c r="A60" i="37"/>
  <c r="A59" i="37"/>
  <c r="A58" i="37"/>
  <c r="A57" i="37"/>
  <c r="A56" i="37"/>
  <c r="A55" i="37"/>
  <c r="A54" i="37"/>
  <c r="A52" i="37"/>
  <c r="A51" i="37"/>
  <c r="A50" i="37"/>
  <c r="A49" i="37"/>
  <c r="A48" i="37"/>
  <c r="A47" i="37"/>
  <c r="A46" i="37"/>
  <c r="A44" i="37"/>
  <c r="A43" i="37"/>
  <c r="A42" i="37"/>
  <c r="A41" i="37"/>
  <c r="A40" i="37"/>
  <c r="A39" i="37"/>
  <c r="A38" i="37"/>
  <c r="A37" i="37"/>
  <c r="A35" i="37"/>
  <c r="A34" i="37"/>
  <c r="A33" i="37"/>
  <c r="A32" i="37"/>
  <c r="A31" i="37"/>
  <c r="A30" i="37"/>
  <c r="A29" i="37"/>
  <c r="A28" i="37"/>
  <c r="A27" i="37"/>
  <c r="A26" i="37"/>
  <c r="A24" i="37"/>
  <c r="A23" i="37"/>
  <c r="A22" i="37"/>
  <c r="A21" i="37"/>
  <c r="A20" i="37"/>
  <c r="A19" i="37"/>
  <c r="A18" i="37"/>
  <c r="A17" i="37"/>
  <c r="A16" i="37"/>
  <c r="A15" i="37"/>
  <c r="A14" i="37"/>
  <c r="A13" i="37"/>
  <c r="A12" i="37"/>
  <c r="A11" i="37"/>
  <c r="A10" i="37"/>
  <c r="A9" i="37"/>
  <c r="A8" i="37"/>
  <c r="A7" i="37"/>
  <c r="A101" i="36"/>
  <c r="A100" i="36"/>
  <c r="A99" i="36"/>
  <c r="A98" i="36"/>
  <c r="A97" i="36"/>
  <c r="A96" i="36"/>
  <c r="A95" i="36"/>
  <c r="A94" i="36"/>
  <c r="A93" i="36"/>
  <c r="A92" i="36"/>
  <c r="A91" i="36"/>
  <c r="A90" i="36"/>
  <c r="A88" i="36"/>
  <c r="A87" i="36"/>
  <c r="A86" i="36"/>
  <c r="A85" i="36"/>
  <c r="A84" i="36"/>
  <c r="A83" i="36"/>
  <c r="A82" i="36"/>
  <c r="A81" i="36"/>
  <c r="A80" i="36"/>
  <c r="A79" i="36"/>
  <c r="A78" i="36"/>
  <c r="A77" i="36"/>
  <c r="A76" i="36"/>
  <c r="A74" i="36"/>
  <c r="A73" i="36"/>
  <c r="A72" i="36"/>
  <c r="A71" i="36"/>
  <c r="A70" i="36"/>
  <c r="A69" i="36"/>
  <c r="A67" i="36"/>
  <c r="A66" i="36"/>
  <c r="A65" i="36"/>
  <c r="A64" i="36"/>
  <c r="A63" i="36"/>
  <c r="A62" i="36"/>
  <c r="A61" i="36"/>
  <c r="A60" i="36"/>
  <c r="A59" i="36"/>
  <c r="A58" i="36"/>
  <c r="A57" i="36"/>
  <c r="A56" i="36"/>
  <c r="A55" i="36"/>
  <c r="A54" i="36"/>
  <c r="A52" i="36"/>
  <c r="A51" i="36"/>
  <c r="A50" i="36"/>
  <c r="A49" i="36"/>
  <c r="A48" i="36"/>
  <c r="A47" i="36"/>
  <c r="A46" i="36"/>
  <c r="A44" i="36"/>
  <c r="A43" i="36"/>
  <c r="A42" i="36"/>
  <c r="A41" i="36"/>
  <c r="A40" i="36"/>
  <c r="A39" i="36"/>
  <c r="A38" i="36"/>
  <c r="A37" i="36"/>
  <c r="A35" i="36"/>
  <c r="A34" i="36"/>
  <c r="A33" i="36"/>
  <c r="A32" i="36"/>
  <c r="A31" i="36"/>
  <c r="A30" i="36"/>
  <c r="A29" i="36"/>
  <c r="A28" i="36"/>
  <c r="A27" i="36"/>
  <c r="A26" i="36"/>
  <c r="A24" i="36"/>
  <c r="A23" i="36"/>
  <c r="A22" i="36"/>
  <c r="A21" i="36"/>
  <c r="A20" i="36"/>
  <c r="A19" i="36"/>
  <c r="A18" i="36"/>
  <c r="A17" i="36"/>
  <c r="A16" i="36"/>
  <c r="A15" i="36"/>
  <c r="A14" i="36"/>
  <c r="A13" i="36"/>
  <c r="A12" i="36"/>
  <c r="A11" i="36"/>
  <c r="A10" i="36"/>
  <c r="A9" i="36"/>
  <c r="A8" i="36"/>
  <c r="A7" i="36"/>
  <c r="D25" i="53" l="1"/>
  <c r="C5" i="53"/>
  <c r="D36" i="53"/>
  <c r="D45" i="53"/>
  <c r="D68" i="53"/>
  <c r="G5" i="53"/>
  <c r="E5" i="53"/>
  <c r="D89" i="53"/>
  <c r="D53" i="53"/>
  <c r="D75" i="53"/>
  <c r="A36" i="47"/>
  <c r="A75" i="47"/>
  <c r="A36" i="49"/>
  <c r="A36" i="45"/>
  <c r="A75" i="45"/>
  <c r="A53" i="42"/>
  <c r="A45" i="49"/>
  <c r="A36" i="42"/>
  <c r="A75" i="42"/>
  <c r="A45" i="47"/>
  <c r="D6" i="53"/>
  <c r="B5" i="53"/>
  <c r="D5" i="53" s="1"/>
  <c r="P90" i="45"/>
  <c r="A6" i="49"/>
  <c r="A6" i="47"/>
  <c r="A6" i="42"/>
  <c r="A53" i="48"/>
  <c r="A25" i="49"/>
  <c r="A6" i="50"/>
  <c r="A25" i="47"/>
  <c r="A68" i="46"/>
  <c r="A53" i="45"/>
  <c r="A89" i="36"/>
  <c r="A53" i="40"/>
  <c r="A68" i="41"/>
  <c r="A53" i="49"/>
  <c r="A53" i="50"/>
  <c r="A36" i="39"/>
  <c r="A75" i="50"/>
  <c r="A25" i="46"/>
  <c r="A75" i="41"/>
  <c r="A89" i="38"/>
  <c r="A25" i="37"/>
  <c r="A25" i="41"/>
  <c r="A36" i="41"/>
  <c r="A75" i="39"/>
  <c r="A25" i="40"/>
  <c r="A25" i="36"/>
  <c r="A36" i="36"/>
  <c r="A68" i="36"/>
  <c r="A75" i="36"/>
  <c r="A45" i="38"/>
  <c r="A36" i="48"/>
  <c r="A68" i="48"/>
  <c r="A75" i="49"/>
  <c r="A36" i="50"/>
  <c r="A45" i="45"/>
  <c r="A45" i="36"/>
  <c r="A53" i="36"/>
  <c r="A6" i="37"/>
  <c r="A75" i="37"/>
  <c r="A45" i="48"/>
  <c r="A89" i="48"/>
  <c r="A45" i="50"/>
  <c r="A6" i="45"/>
  <c r="A53" i="47"/>
  <c r="A25" i="39"/>
  <c r="A68" i="39"/>
  <c r="A6" i="40"/>
  <c r="A6" i="36"/>
  <c r="P37" i="45"/>
  <c r="P51" i="45"/>
  <c r="P34" i="45"/>
  <c r="P54" i="45"/>
  <c r="P7" i="45"/>
  <c r="P11" i="45"/>
  <c r="P15" i="45"/>
  <c r="P19" i="45"/>
  <c r="P47" i="45"/>
  <c r="P26" i="45"/>
  <c r="P49" i="45"/>
  <c r="P76" i="45"/>
  <c r="P69" i="45"/>
  <c r="P89" i="45"/>
  <c r="A36" i="37"/>
  <c r="A45" i="37"/>
  <c r="A53" i="37"/>
  <c r="A68" i="37"/>
  <c r="A89" i="37"/>
  <c r="A6" i="38"/>
  <c r="A25" i="38"/>
  <c r="A36" i="38"/>
  <c r="A53" i="38"/>
  <c r="A68" i="38"/>
  <c r="A75" i="38"/>
  <c r="A6" i="48"/>
  <c r="A25" i="48"/>
  <c r="A75" i="48"/>
  <c r="A68" i="49"/>
  <c r="A25" i="50"/>
  <c r="A25" i="45"/>
  <c r="A68" i="45"/>
  <c r="A25" i="42"/>
  <c r="A89" i="42"/>
  <c r="A68" i="47"/>
  <c r="A6" i="39"/>
  <c r="A45" i="42"/>
  <c r="A6" i="41"/>
  <c r="A45" i="41"/>
  <c r="A53" i="41"/>
  <c r="A53" i="46"/>
  <c r="A75" i="46"/>
  <c r="A53" i="39"/>
  <c r="A6" i="46"/>
  <c r="A68" i="40"/>
  <c r="A89" i="41"/>
  <c r="A36" i="46"/>
  <c r="A45" i="46"/>
  <c r="A89" i="46"/>
  <c r="A45" i="39"/>
  <c r="A89" i="39"/>
  <c r="A36" i="40"/>
  <c r="A75" i="40"/>
  <c r="A45" i="40"/>
  <c r="A89" i="40"/>
  <c r="P75" i="45" l="1"/>
  <c r="P25" i="45"/>
  <c r="P53" i="45"/>
  <c r="P68" i="45"/>
  <c r="P45" i="45"/>
  <c r="P36" i="45"/>
  <c r="A5" i="46"/>
  <c r="A5" i="43"/>
  <c r="A5" i="38"/>
  <c r="A5" i="40"/>
  <c r="A5" i="37"/>
  <c r="A5" i="41"/>
  <c r="A5" i="47"/>
  <c r="A5" i="49"/>
  <c r="A5" i="36"/>
  <c r="P6" i="45"/>
  <c r="A5" i="42"/>
  <c r="A5" i="39"/>
  <c r="A5" i="50"/>
  <c r="A5" i="45"/>
  <c r="A5" i="48"/>
  <c r="P5" i="45" l="1"/>
</calcChain>
</file>

<file path=xl/sharedStrings.xml><?xml version="1.0" encoding="utf-8"?>
<sst xmlns="http://schemas.openxmlformats.org/spreadsheetml/2006/main" count="2946" uniqueCount="172">
  <si>
    <t>Наименование регионов</t>
  </si>
  <si>
    <t>Российская Федерация</t>
  </si>
  <si>
    <t>Центральный фед.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</si>
  <si>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</si>
  <si>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</si>
  <si>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</si>
  <si>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</si>
  <si>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</si>
  <si>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</si>
  <si>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</si>
  <si>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</si>
  <si>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</si>
  <si>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</si>
  <si>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</si>
  <si>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</si>
  <si>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</si>
  <si>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</si>
  <si>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</si>
  <si>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</si>
  <si>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Северо-Западный фед. округ</t>
  </si>
  <si>
    <t>Республика Коми</t>
  </si>
  <si>
    <t>Архангельская область</t>
  </si>
  <si>
    <t>Вологодская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</si>
  <si>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</si>
  <si>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</si>
  <si>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</si>
  <si>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</si>
  <si>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</si>
  <si>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</si>
  <si>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</si>
  <si>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</si>
  <si>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Приволжский фед. округ</t>
  </si>
  <si>
    <t>Чувашская Республика</t>
  </si>
  <si>
    <t>Кировская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</si>
  <si>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</si>
  <si>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</si>
  <si>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</si>
  <si>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</si>
  <si>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</si>
  <si>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Свердловская область</t>
  </si>
  <si>
    <t>Тюменская область</t>
  </si>
  <si>
    <t>Челябинская область</t>
  </si>
  <si>
    <t>Сибирский фед. округ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</si>
  <si>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</si>
  <si>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</si>
  <si>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</si>
  <si>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</si>
  <si>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</si>
  <si>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</si>
  <si>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</si>
  <si>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Дальневосточный фед. округ</t>
  </si>
  <si>
    <t>Приморский край</t>
  </si>
  <si>
    <t>Хабаровский край</t>
  </si>
  <si>
    <t>Амурская область</t>
  </si>
  <si>
    <t>Камчатская область</t>
  </si>
  <si>
    <t>Магаданская область</t>
  </si>
  <si>
    <t>Сахалинская область</t>
  </si>
  <si>
    <t>Удмуртская Республика</t>
  </si>
  <si>
    <t>Московская область</t>
  </si>
  <si>
    <t>Южный фед. округ</t>
  </si>
  <si>
    <t>Пермский край</t>
  </si>
  <si>
    <t>Забайкальский край</t>
  </si>
  <si>
    <t>Северо-Кавказский фед. округ</t>
  </si>
  <si>
    <t>Республика Крым</t>
  </si>
  <si>
    <t>г. Севастополь</t>
  </si>
  <si>
    <t>Уборка картофеля  в сельскохозяйственных предприятиях и крестьянских (фермерских) хозяйствах  Российской Федерации</t>
  </si>
  <si>
    <t>Уборка овощей  в сельскохозяйственных предприятиях и крестьянских (фермерских) хозяйствах Российской Федерации</t>
  </si>
  <si>
    <t xml:space="preserve"> </t>
  </si>
  <si>
    <t>посеяно, тыс.га</t>
  </si>
  <si>
    <t>2020 г. +/- к 2019 г.</t>
  </si>
  <si>
    <t>Уборка пшеницы озимой и яровой в Российской Федерации</t>
  </si>
  <si>
    <t>Уборка ячменя озимого и ярового  Российской Федерации</t>
  </si>
  <si>
    <t>Уборка кукурузы на зерно в Российской Федерации</t>
  </si>
  <si>
    <t>Уборка риса в  Российской Федерации</t>
  </si>
  <si>
    <t>Уборка гречихи в  Российской Федерации</t>
  </si>
  <si>
    <t>Уборка сахарной свеклы (фабричной) в Российской Федерации</t>
  </si>
  <si>
    <t>Уборка льна-долгунца в  Российской Федерации</t>
  </si>
  <si>
    <t>Уборка подсолнечника в  Российской Федерации</t>
  </si>
  <si>
    <t>Уборка сои в  Российской Федерации</t>
  </si>
  <si>
    <t>Уборка рапса озимого и ярового в  Российской Федерации</t>
  </si>
  <si>
    <t xml:space="preserve">Оперативная информация о севе озимых культур в  Российской Федерации </t>
  </si>
  <si>
    <t xml:space="preserve">Оперативная информация о вспашки зяби в  Российской Федерации </t>
  </si>
  <si>
    <t>Камчатский край</t>
  </si>
  <si>
    <t>Калининградская область</t>
  </si>
  <si>
    <t>Республика Адыгея</t>
  </si>
  <si>
    <t>Республика Калмыкия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</si>
  <si>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</si>
  <si>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</si>
  <si>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</si>
  <si>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</si>
  <si>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Чеченская Республика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</si>
  <si>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</si>
  <si>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</si>
  <si>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</si>
  <si>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</si>
  <si>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Нижегородская область</t>
  </si>
  <si>
    <t>Курганская область</t>
  </si>
  <si>
    <t>Республика Бурятия</t>
  </si>
  <si>
    <t>Республика Саха (Якутия)</t>
  </si>
  <si>
    <t>Еврейская автономная область</t>
  </si>
  <si>
    <t xml:space="preserve">по состоянию на </t>
  </si>
  <si>
    <t>Республика Северная Осетия - Алания</t>
  </si>
  <si>
    <t>Ставропольский край</t>
  </si>
  <si>
    <t>Пшеница</t>
  </si>
  <si>
    <t>ячмень</t>
  </si>
  <si>
    <t>кукуруза</t>
  </si>
  <si>
    <t>гречиха</t>
  </si>
  <si>
    <t>рапс</t>
  </si>
  <si>
    <t>картофель</t>
  </si>
  <si>
    <t>овощи</t>
  </si>
  <si>
    <t>вспашеа зяби</t>
  </si>
  <si>
    <t>2020 г.
тыс. га</t>
  </si>
  <si>
    <t>Обмолочено озимых и яровых зерновых и зернобобовых культур (с кукурузой) с площади</t>
  </si>
  <si>
    <t>Намолочено зерна (с кукурузой)</t>
  </si>
  <si>
    <t>Обмолочено  пшеницы с площади</t>
  </si>
  <si>
    <t>Обмолочено  ячменя с площади</t>
  </si>
  <si>
    <t>Обмолочено риса с площади</t>
  </si>
  <si>
    <t>Обмолочено гречихи с площади</t>
  </si>
  <si>
    <t>Убрано кукурузы на зерно в полной спелости</t>
  </si>
  <si>
    <t>Убрано сахарной свеклы (фабричной) с площади</t>
  </si>
  <si>
    <t>Убрано (обмолочено) подсолнечника с площади</t>
  </si>
  <si>
    <t>Убрано (обмолочено) сои с площади</t>
  </si>
  <si>
    <t>Убрано (обмолочено) рапса (всего) с площади</t>
  </si>
  <si>
    <t>Убрано картофеля с площади схп+кфх</t>
  </si>
  <si>
    <t>Убрано овощей с площади схп+кфх</t>
  </si>
  <si>
    <t>Намолочено пшеницы</t>
  </si>
  <si>
    <t>Намолочено ячменя</t>
  </si>
  <si>
    <t>Собрано кукурузы на зерно в полной спелости</t>
  </si>
  <si>
    <t>Намолочено риса</t>
  </si>
  <si>
    <t>Намолочено гречихи</t>
  </si>
  <si>
    <t>Намолочено семян подсолнечника</t>
  </si>
  <si>
    <t>Накопано сахарной свеклы (фабричной)</t>
  </si>
  <si>
    <t>Накопано картофеля</t>
  </si>
  <si>
    <t>Накопано овощей</t>
  </si>
  <si>
    <t>Вспахано зяби</t>
  </si>
  <si>
    <t>2019 г.
тыс. га</t>
  </si>
  <si>
    <t/>
  </si>
  <si>
    <t>Республика Карелия</t>
  </si>
  <si>
    <t>Уральский фед. округ</t>
  </si>
  <si>
    <t>Республика Алтай</t>
  </si>
  <si>
    <t>Республика Тыва</t>
  </si>
  <si>
    <t>Республика Хакасия</t>
  </si>
  <si>
    <t>Намолочено семян рапса (всего)</t>
  </si>
  <si>
    <t>Уборка зерновых и зернобобовых культур в хозяйствах всех категорий Российской Федерации</t>
  </si>
  <si>
    <t>Обмолочено, тыс.га</t>
  </si>
  <si>
    <t>Намолочено, тыс. тонн</t>
  </si>
  <si>
    <t>Урожайность, ц/га</t>
  </si>
  <si>
    <t>Выкопано, тыс.га</t>
  </si>
  <si>
    <t>Накопано, тыс. тонн</t>
  </si>
  <si>
    <t>Убрано, тыс.га</t>
  </si>
  <si>
    <t>Собрано, тыс. тонн</t>
  </si>
  <si>
    <t>Вытереблено льна-долгунца</t>
  </si>
  <si>
    <t xml:space="preserve">Москва </t>
  </si>
  <si>
    <t>г. Москва</t>
  </si>
  <si>
    <t>Чукотский автономный округ</t>
  </si>
  <si>
    <t>проверка</t>
  </si>
  <si>
    <t>Посеяно озимых на зерно и зеленый корм - всего</t>
  </si>
  <si>
    <t>Намолочено семян сои</t>
  </si>
  <si>
    <t>соя</t>
  </si>
  <si>
    <t>подсолнечник</t>
  </si>
  <si>
    <t>истина</t>
  </si>
  <si>
    <t>ложь</t>
  </si>
  <si>
    <t>Вытереблено, тыс. га</t>
  </si>
  <si>
    <t>2021 г.</t>
  </si>
  <si>
    <t>Посевная площадь, тыс.га (4 сх)</t>
  </si>
  <si>
    <t>% к площади сева</t>
  </si>
  <si>
    <t>2022 г.</t>
  </si>
  <si>
    <t>2022 г. +/- к 2021 г.</t>
  </si>
  <si>
    <t>прогноз на 2022г. (данные регионов 20.06.2022)</t>
  </si>
  <si>
    <t>% к прогнозу</t>
  </si>
  <si>
    <t>Посевная площадь, тыс.га (4сх)</t>
  </si>
  <si>
    <t>по состоянию на 25.10.2022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</si>
</sst>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-F800]dddd\,\ mmmm\ dd\,\ yyyy"/>
    <numFmt numFmtId="166" formatCode="_-* #,##0.00_р_._-;\-* #,##0.00_р_._-;_-* \-??_р_._-;_-@_-"/>
  </numFmts>
  <fonts count="44" x14ac:knownFonts="1">
    <font>
      <sz val="10"/>
      <name val="Arial Cyr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2"/>
      <name val="Arial"/>
      <family val="2"/>
    </font>
    <font>
      <b/>
      <sz val="13"/>
      <name val="Arial Cyr"/>
      <family val="2"/>
      <charset val="204"/>
    </font>
    <font>
      <b/>
      <sz val="12"/>
      <name val="Arial"/>
      <family val="2"/>
    </font>
    <font>
      <b/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theme="0" tint="-4.9989318521683403E-2"/>
      <name val="Arial Cyr"/>
      <charset val="204"/>
    </font>
    <font>
      <sz val="12"/>
      <color theme="0" tint="-0.14999847407452621"/>
      <name val="Arial Cyr"/>
      <charset val="204"/>
    </font>
    <font>
      <sz val="12"/>
      <color theme="0"/>
      <name val="Arial Cyr"/>
      <charset val="204"/>
    </font>
    <font>
      <sz val="12"/>
      <color theme="0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0" tint="-0.14999847407452621"/>
      <name val="Arial Cyr"/>
      <charset val="204"/>
    </font>
    <font>
      <b/>
      <sz val="10"/>
      <color theme="0"/>
      <name val="Arial"/>
      <family val="2"/>
      <charset val="204"/>
    </font>
    <font>
      <b/>
      <sz val="12"/>
      <color theme="0"/>
      <name val="Arial Cyr"/>
      <family val="2"/>
      <charset val="204"/>
    </font>
    <font>
      <b/>
      <sz val="12"/>
      <color theme="0"/>
      <name val="Arial Cyr"/>
      <charset val="204"/>
    </font>
    <font>
      <sz val="12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4.9989318521683403E-2"/>
        <bgColor indexed="26"/>
      </patternFill>
    </fill>
  </fills>
  <borders count="1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64"/>
      </right>
      <top style="thin">
        <color indexed="64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</borders>
  <cellStyleXfs count="64">
    <xf numFmtId="0" fontId="0" fillId="0" borderId="0"/>
    <xf numFmtId="0" fontId="10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21" borderId="0" applyNumberFormat="0" applyBorder="0" applyAlignment="0" applyProtection="0"/>
    <xf numFmtId="0" fontId="18" fillId="9" borderId="20" applyNumberFormat="0" applyAlignment="0" applyProtection="0"/>
    <xf numFmtId="0" fontId="19" fillId="22" borderId="21" applyNumberFormat="0" applyAlignment="0" applyProtection="0"/>
    <xf numFmtId="0" fontId="20" fillId="22" borderId="20" applyNumberFormat="0" applyAlignment="0" applyProtection="0"/>
    <xf numFmtId="0" fontId="21" fillId="0" borderId="22" applyNumberFormat="0" applyFill="0" applyAlignment="0" applyProtection="0"/>
    <xf numFmtId="0" fontId="22" fillId="0" borderId="23" applyNumberFormat="0" applyFill="0" applyAlignment="0" applyProtection="0"/>
    <xf numFmtId="0" fontId="23" fillId="0" borderId="24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5" applyNumberFormat="0" applyFill="0" applyAlignment="0" applyProtection="0"/>
    <xf numFmtId="0" fontId="25" fillId="23" borderId="26" applyNumberFormat="0" applyAlignment="0" applyProtection="0"/>
    <xf numFmtId="0" fontId="26" fillId="0" borderId="0" applyNumberFormat="0" applyFill="0" applyBorder="0" applyAlignment="0" applyProtection="0"/>
    <xf numFmtId="0" fontId="27" fillId="24" borderId="0" applyNumberFormat="0" applyBorder="0" applyAlignment="0" applyProtection="0"/>
    <xf numFmtId="0" fontId="16" fillId="0" borderId="0"/>
    <xf numFmtId="0" fontId="28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1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16" fillId="0" borderId="0"/>
    <xf numFmtId="0" fontId="37" fillId="0" borderId="0"/>
    <xf numFmtId="0" fontId="32" fillId="5" borderId="0" applyNumberFormat="0" applyBorder="0" applyAlignment="0" applyProtection="0"/>
    <xf numFmtId="0" fontId="33" fillId="0" borderId="0" applyNumberFormat="0" applyFill="0" applyBorder="0" applyAlignment="0" applyProtection="0"/>
    <xf numFmtId="0" fontId="15" fillId="25" borderId="27" applyNumberFormat="0" applyAlignment="0" applyProtection="0"/>
    <xf numFmtId="9" fontId="28" fillId="0" borderId="0"/>
    <xf numFmtId="9" fontId="28" fillId="0" borderId="0" applyFill="0" applyBorder="0" applyAlignment="0" applyProtection="0"/>
    <xf numFmtId="9" fontId="15" fillId="0" borderId="0" applyFill="0" applyBorder="0" applyAlignment="0" applyProtection="0"/>
    <xf numFmtId="0" fontId="34" fillId="0" borderId="28" applyNumberFormat="0" applyFill="0" applyAlignment="0" applyProtection="0"/>
    <xf numFmtId="0" fontId="35" fillId="0" borderId="0" applyNumberFormat="0" applyFill="0" applyBorder="0" applyAlignment="0" applyProtection="0"/>
    <xf numFmtId="166" fontId="15" fillId="0" borderId="0" applyFill="0" applyBorder="0" applyAlignment="0" applyProtection="0"/>
    <xf numFmtId="0" fontId="36" fillId="6" borderId="0" applyNumberFormat="0" applyBorder="0" applyAlignment="0" applyProtection="0"/>
    <xf numFmtId="0" fontId="43" fillId="0" borderId="0"/>
    <xf numFmtId="0" fontId="15" fillId="0" borderId="0"/>
  </cellStyleXfs>
  <cellXfs count="403">
    <xf numFmtId="0" fontId="0" fillId="0" borderId="0" xfId="0"/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2" fillId="0" borderId="0" xfId="0" applyFont="1" applyFill="1" applyBorder="1"/>
    <xf numFmtId="0" fontId="5" fillId="0" borderId="0" xfId="0" applyFont="1" applyFill="1"/>
    <xf numFmtId="0" fontId="2" fillId="0" borderId="0" xfId="0" applyFont="1" applyFill="1"/>
    <xf numFmtId="0" fontId="7" fillId="0" borderId="0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2" borderId="0" xfId="0" applyFont="1" applyFill="1" applyBorder="1" applyAlignment="1">
      <alignment horizontal="center"/>
    </xf>
    <xf numFmtId="16" fontId="2" fillId="0" borderId="0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164" fontId="8" fillId="0" borderId="11" xfId="0" applyNumberFormat="1" applyFont="1" applyFill="1" applyBorder="1" applyAlignment="1" applyProtection="1">
      <alignment horizontal="center"/>
      <protection locked="0"/>
    </xf>
    <xf numFmtId="164" fontId="3" fillId="0" borderId="12" xfId="0" applyNumberFormat="1" applyFont="1" applyFill="1" applyBorder="1" applyAlignment="1">
      <alignment horizontal="center"/>
    </xf>
    <xf numFmtId="164" fontId="3" fillId="0" borderId="11" xfId="0" applyNumberFormat="1" applyFont="1" applyFill="1" applyBorder="1" applyAlignment="1" applyProtection="1">
      <alignment horizontal="center"/>
      <protection locked="0"/>
    </xf>
    <xf numFmtId="164" fontId="4" fillId="0" borderId="12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4" fillId="0" borderId="13" xfId="0" applyFont="1" applyFill="1" applyBorder="1"/>
    <xf numFmtId="0" fontId="4" fillId="0" borderId="14" xfId="0" applyFont="1" applyFill="1" applyBorder="1"/>
    <xf numFmtId="164" fontId="2" fillId="0" borderId="0" xfId="0" applyNumberFormat="1" applyFont="1" applyFill="1" applyBorder="1"/>
    <xf numFmtId="164" fontId="3" fillId="0" borderId="11" xfId="0" applyNumberFormat="1" applyFont="1" applyFill="1" applyBorder="1" applyAlignment="1">
      <alignment horizontal="center"/>
    </xf>
    <xf numFmtId="164" fontId="4" fillId="0" borderId="11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8" fillId="0" borderId="13" xfId="0" applyFont="1" applyFill="1" applyBorder="1"/>
    <xf numFmtId="0" fontId="6" fillId="0" borderId="13" xfId="0" applyFont="1" applyFill="1" applyBorder="1"/>
    <xf numFmtId="0" fontId="5" fillId="0" borderId="13" xfId="0" applyFont="1" applyFill="1" applyBorder="1" applyAlignment="1">
      <alignment horizontal="left"/>
    </xf>
    <xf numFmtId="0" fontId="3" fillId="0" borderId="13" xfId="0" applyFont="1" applyFill="1" applyBorder="1"/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164" fontId="4" fillId="0" borderId="4" xfId="0" applyNumberFormat="1" applyFont="1" applyFill="1" applyBorder="1"/>
    <xf numFmtId="164" fontId="4" fillId="0" borderId="2" xfId="0" applyNumberFormat="1" applyFont="1" applyFill="1" applyBorder="1"/>
    <xf numFmtId="164" fontId="4" fillId="0" borderId="11" xfId="0" applyNumberFormat="1" applyFont="1" applyFill="1" applyBorder="1"/>
    <xf numFmtId="164" fontId="4" fillId="0" borderId="6" xfId="0" applyNumberFormat="1" applyFont="1" applyFill="1" applyBorder="1"/>
    <xf numFmtId="164" fontId="4" fillId="0" borderId="7" xfId="0" applyNumberFormat="1" applyFont="1" applyFill="1" applyBorder="1"/>
    <xf numFmtId="164" fontId="4" fillId="0" borderId="8" xfId="0" applyNumberFormat="1" applyFont="1" applyFill="1" applyBorder="1"/>
    <xf numFmtId="164" fontId="5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4" fillId="0" borderId="4" xfId="0" applyFont="1" applyFill="1" applyBorder="1"/>
    <xf numFmtId="164" fontId="4" fillId="0" borderId="0" xfId="0" applyNumberFormat="1" applyFont="1" applyFill="1"/>
    <xf numFmtId="164" fontId="8" fillId="0" borderId="5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16" xfId="0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11" fillId="0" borderId="0" xfId="0" applyFont="1" applyFill="1"/>
    <xf numFmtId="165" fontId="11" fillId="0" borderId="0" xfId="0" applyNumberFormat="1" applyFont="1" applyFill="1"/>
    <xf numFmtId="0" fontId="5" fillId="3" borderId="0" xfId="0" applyFont="1" applyFill="1"/>
    <xf numFmtId="0" fontId="12" fillId="3" borderId="0" xfId="0" applyFont="1" applyFill="1"/>
    <xf numFmtId="0" fontId="12" fillId="0" borderId="0" xfId="0" applyFont="1" applyFill="1"/>
    <xf numFmtId="0" fontId="2" fillId="0" borderId="0" xfId="0" applyFont="1" applyFill="1" applyBorder="1" applyAlignment="1">
      <alignment horizontal="center"/>
    </xf>
    <xf numFmtId="0" fontId="13" fillId="0" borderId="0" xfId="0" applyFont="1" applyFill="1"/>
    <xf numFmtId="164" fontId="3" fillId="26" borderId="30" xfId="0" applyNumberFormat="1" applyFont="1" applyFill="1" applyBorder="1" applyAlignment="1">
      <alignment horizontal="center"/>
    </xf>
    <xf numFmtId="164" fontId="8" fillId="26" borderId="33" xfId="0" applyNumberFormat="1" applyFont="1" applyFill="1" applyBorder="1" applyAlignment="1">
      <alignment horizontal="center"/>
    </xf>
    <xf numFmtId="164" fontId="8" fillId="26" borderId="34" xfId="0" applyNumberFormat="1" applyFont="1" applyFill="1" applyBorder="1" applyAlignment="1">
      <alignment horizontal="center"/>
    </xf>
    <xf numFmtId="164" fontId="4" fillId="26" borderId="34" xfId="0" applyNumberFormat="1" applyFont="1" applyFill="1" applyBorder="1" applyAlignment="1">
      <alignment horizontal="center"/>
    </xf>
    <xf numFmtId="164" fontId="6" fillId="26" borderId="34" xfId="0" applyNumberFormat="1" applyFont="1" applyFill="1" applyBorder="1" applyAlignment="1">
      <alignment horizontal="center"/>
    </xf>
    <xf numFmtId="164" fontId="3" fillId="26" borderId="34" xfId="0" applyNumberFormat="1" applyFont="1" applyFill="1" applyBorder="1" applyAlignment="1">
      <alignment horizontal="center"/>
    </xf>
    <xf numFmtId="164" fontId="6" fillId="26" borderId="35" xfId="0" applyNumberFormat="1" applyFont="1" applyFill="1" applyBorder="1" applyAlignment="1">
      <alignment horizontal="center"/>
    </xf>
    <xf numFmtId="164" fontId="8" fillId="26" borderId="2" xfId="0" applyNumberFormat="1" applyFont="1" applyFill="1" applyBorder="1" applyAlignment="1">
      <alignment horizontal="center"/>
    </xf>
    <xf numFmtId="164" fontId="6" fillId="26" borderId="36" xfId="0" applyNumberFormat="1" applyFont="1" applyFill="1" applyBorder="1" applyAlignment="1">
      <alignment horizontal="center"/>
    </xf>
    <xf numFmtId="164" fontId="6" fillId="26" borderId="37" xfId="0" applyNumberFormat="1" applyFont="1" applyFill="1" applyBorder="1" applyAlignment="1">
      <alignment horizontal="center"/>
    </xf>
    <xf numFmtId="164" fontId="8" fillId="26" borderId="39" xfId="0" applyNumberFormat="1" applyFont="1" applyFill="1" applyBorder="1" applyAlignment="1" applyProtection="1">
      <alignment horizontal="center"/>
      <protection locked="0"/>
    </xf>
    <xf numFmtId="164" fontId="8" fillId="26" borderId="40" xfId="0" applyNumberFormat="1" applyFont="1" applyFill="1" applyBorder="1" applyAlignment="1" applyProtection="1">
      <alignment horizontal="center"/>
      <protection locked="0"/>
    </xf>
    <xf numFmtId="164" fontId="4" fillId="26" borderId="40" xfId="0" applyNumberFormat="1" applyFont="1" applyFill="1" applyBorder="1" applyAlignment="1" applyProtection="1">
      <alignment horizontal="center"/>
      <protection locked="0"/>
    </xf>
    <xf numFmtId="164" fontId="6" fillId="26" borderId="40" xfId="0" applyNumberFormat="1" applyFont="1" applyFill="1" applyBorder="1" applyAlignment="1" applyProtection="1">
      <alignment horizontal="center"/>
      <protection locked="0"/>
    </xf>
    <xf numFmtId="164" fontId="5" fillId="26" borderId="40" xfId="0" applyNumberFormat="1" applyFont="1" applyFill="1" applyBorder="1" applyAlignment="1">
      <alignment horizontal="center"/>
    </xf>
    <xf numFmtId="164" fontId="3" fillId="26" borderId="40" xfId="0" applyNumberFormat="1" applyFont="1" applyFill="1" applyBorder="1" applyAlignment="1" applyProtection="1">
      <alignment horizontal="center" vertical="center"/>
      <protection locked="0"/>
    </xf>
    <xf numFmtId="164" fontId="6" fillId="26" borderId="41" xfId="0" applyNumberFormat="1" applyFont="1" applyFill="1" applyBorder="1" applyAlignment="1" applyProtection="1">
      <alignment horizontal="center"/>
      <protection locked="0"/>
    </xf>
    <xf numFmtId="164" fontId="6" fillId="26" borderId="42" xfId="0" applyNumberFormat="1" applyFont="1" applyFill="1" applyBorder="1" applyAlignment="1" applyProtection="1">
      <alignment horizontal="center"/>
      <protection locked="0"/>
    </xf>
    <xf numFmtId="164" fontId="4" fillId="26" borderId="43" xfId="0" applyNumberFormat="1" applyFont="1" applyFill="1" applyBorder="1" applyAlignment="1" applyProtection="1">
      <alignment horizontal="center"/>
      <protection locked="0"/>
    </xf>
    <xf numFmtId="164" fontId="4" fillId="26" borderId="41" xfId="0" applyNumberFormat="1" applyFont="1" applyFill="1" applyBorder="1" applyAlignment="1" applyProtection="1">
      <alignment horizontal="center"/>
      <protection locked="0"/>
    </xf>
    <xf numFmtId="164" fontId="4" fillId="26" borderId="44" xfId="0" applyNumberFormat="1" applyFont="1" applyFill="1" applyBorder="1" applyAlignment="1" applyProtection="1">
      <alignment horizontal="center"/>
      <protection locked="0"/>
    </xf>
    <xf numFmtId="164" fontId="4" fillId="26" borderId="30" xfId="0" applyNumberFormat="1" applyFont="1" applyFill="1" applyBorder="1" applyAlignment="1">
      <alignment horizontal="left"/>
    </xf>
    <xf numFmtId="164" fontId="8" fillId="26" borderId="29" xfId="0" applyNumberFormat="1" applyFont="1" applyFill="1" applyBorder="1" applyAlignment="1">
      <alignment horizontal="center" vertical="center"/>
    </xf>
    <xf numFmtId="164" fontId="8" fillId="26" borderId="30" xfId="0" applyNumberFormat="1" applyFont="1" applyFill="1" applyBorder="1" applyAlignment="1">
      <alignment horizontal="center"/>
    </xf>
    <xf numFmtId="164" fontId="6" fillId="26" borderId="30" xfId="0" applyNumberFormat="1" applyFont="1" applyFill="1" applyBorder="1" applyAlignment="1">
      <alignment horizontal="center"/>
    </xf>
    <xf numFmtId="164" fontId="5" fillId="26" borderId="30" xfId="0" applyNumberFormat="1" applyFont="1" applyFill="1" applyBorder="1" applyAlignment="1">
      <alignment horizontal="center"/>
    </xf>
    <xf numFmtId="164" fontId="4" fillId="26" borderId="30" xfId="0" applyNumberFormat="1" applyFont="1" applyFill="1" applyBorder="1" applyAlignment="1">
      <alignment horizontal="center"/>
    </xf>
    <xf numFmtId="164" fontId="8" fillId="26" borderId="40" xfId="0" applyNumberFormat="1" applyFont="1" applyFill="1" applyBorder="1" applyAlignment="1">
      <alignment horizontal="center"/>
    </xf>
    <xf numFmtId="164" fontId="4" fillId="26" borderId="40" xfId="0" applyNumberFormat="1" applyFont="1" applyFill="1" applyBorder="1" applyAlignment="1">
      <alignment horizontal="center"/>
    </xf>
    <xf numFmtId="2" fontId="38" fillId="0" borderId="0" xfId="0" applyNumberFormat="1" applyFont="1" applyFill="1" applyBorder="1" applyAlignment="1">
      <alignment horizontal="center"/>
    </xf>
    <xf numFmtId="2" fontId="38" fillId="0" borderId="0" xfId="0" applyNumberFormat="1" applyFont="1" applyFill="1" applyBorder="1" applyAlignment="1">
      <alignment horizontal="center" vertical="center"/>
    </xf>
    <xf numFmtId="164" fontId="3" fillId="26" borderId="32" xfId="0" applyNumberFormat="1" applyFont="1" applyFill="1" applyBorder="1" applyAlignment="1">
      <alignment horizontal="center"/>
    </xf>
    <xf numFmtId="164" fontId="8" fillId="26" borderId="38" xfId="0" applyNumberFormat="1" applyFont="1" applyFill="1" applyBorder="1" applyAlignment="1">
      <alignment horizontal="center"/>
    </xf>
    <xf numFmtId="164" fontId="8" fillId="26" borderId="45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164" fontId="13" fillId="0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vertical="top" wrapText="1"/>
    </xf>
    <xf numFmtId="0" fontId="39" fillId="3" borderId="0" xfId="0" applyNumberFormat="1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3" fillId="3" borderId="0" xfId="0" applyFont="1" applyFill="1" applyBorder="1"/>
    <xf numFmtId="0" fontId="14" fillId="3" borderId="0" xfId="0" applyFont="1" applyFill="1"/>
    <xf numFmtId="0" fontId="40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left"/>
    </xf>
    <xf numFmtId="0" fontId="14" fillId="3" borderId="0" xfId="0" applyFont="1" applyFill="1" applyBorder="1"/>
    <xf numFmtId="165" fontId="13" fillId="3" borderId="0" xfId="0" applyNumberFormat="1" applyFont="1" applyFill="1" applyBorder="1" applyAlignment="1">
      <alignment horizontal="center"/>
    </xf>
    <xf numFmtId="14" fontId="13" fillId="0" borderId="0" xfId="0" applyNumberFormat="1" applyFont="1" applyFill="1" applyBorder="1" applyAlignment="1">
      <alignment horizontal="center"/>
    </xf>
    <xf numFmtId="14" fontId="13" fillId="0" borderId="0" xfId="0" applyNumberFormat="1" applyFont="1" applyFill="1" applyBorder="1" applyAlignment="1">
      <alignment horizontal="left"/>
    </xf>
    <xf numFmtId="164" fontId="4" fillId="26" borderId="31" xfId="0" applyNumberFormat="1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165" fontId="11" fillId="0" borderId="0" xfId="0" applyNumberFormat="1" applyFont="1" applyFill="1" applyBorder="1"/>
    <xf numFmtId="164" fontId="6" fillId="26" borderId="31" xfId="0" applyNumberFormat="1" applyFont="1" applyFill="1" applyBorder="1" applyAlignment="1">
      <alignment horizontal="center"/>
    </xf>
    <xf numFmtId="164" fontId="4" fillId="26" borderId="37" xfId="0" applyNumberFormat="1" applyFont="1" applyFill="1" applyBorder="1" applyAlignment="1">
      <alignment horizontal="center"/>
    </xf>
    <xf numFmtId="164" fontId="8" fillId="26" borderId="45" xfId="0" applyNumberFormat="1" applyFont="1" applyFill="1" applyBorder="1" applyAlignment="1">
      <alignment horizontal="center"/>
    </xf>
    <xf numFmtId="164" fontId="4" fillId="26" borderId="44" xfId="0" applyNumberFormat="1" applyFont="1" applyFill="1" applyBorder="1" applyAlignment="1">
      <alignment horizontal="center"/>
    </xf>
    <xf numFmtId="164" fontId="8" fillId="26" borderId="53" xfId="0" applyNumberFormat="1" applyFont="1" applyFill="1" applyBorder="1" applyAlignment="1">
      <alignment horizontal="center" vertical="center"/>
    </xf>
    <xf numFmtId="164" fontId="8" fillId="26" borderId="54" xfId="0" applyNumberFormat="1" applyFont="1" applyFill="1" applyBorder="1" applyAlignment="1">
      <alignment horizontal="center"/>
    </xf>
    <xf numFmtId="164" fontId="6" fillId="26" borderId="54" xfId="0" applyNumberFormat="1" applyFont="1" applyFill="1" applyBorder="1" applyAlignment="1">
      <alignment horizontal="center"/>
    </xf>
    <xf numFmtId="164" fontId="3" fillId="26" borderId="54" xfId="0" applyNumberFormat="1" applyFont="1" applyFill="1" applyBorder="1" applyAlignment="1">
      <alignment horizontal="center"/>
    </xf>
    <xf numFmtId="164" fontId="6" fillId="26" borderId="55" xfId="0" applyNumberFormat="1" applyFont="1" applyFill="1" applyBorder="1" applyAlignment="1">
      <alignment horizontal="center"/>
    </xf>
    <xf numFmtId="164" fontId="3" fillId="0" borderId="52" xfId="0" applyNumberFormat="1" applyFont="1" applyFill="1" applyBorder="1" applyAlignment="1">
      <alignment horizontal="center" vertical="center"/>
    </xf>
    <xf numFmtId="164" fontId="8" fillId="0" borderId="52" xfId="0" applyNumberFormat="1" applyFont="1" applyFill="1" applyBorder="1" applyAlignment="1">
      <alignment horizontal="center"/>
    </xf>
    <xf numFmtId="164" fontId="3" fillId="0" borderId="56" xfId="0" applyNumberFormat="1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/>
    </xf>
    <xf numFmtId="164" fontId="3" fillId="0" borderId="11" xfId="0" applyNumberFormat="1" applyFont="1" applyFill="1" applyBorder="1" applyAlignment="1" applyProtection="1">
      <alignment horizontal="center" vertical="center"/>
      <protection locked="0"/>
    </xf>
    <xf numFmtId="164" fontId="8" fillId="26" borderId="39" xfId="0" applyNumberFormat="1" applyFont="1" applyFill="1" applyBorder="1" applyAlignment="1">
      <alignment horizontal="center"/>
    </xf>
    <xf numFmtId="164" fontId="3" fillId="26" borderId="40" xfId="0" applyNumberFormat="1" applyFont="1" applyFill="1" applyBorder="1" applyAlignment="1">
      <alignment horizontal="center"/>
    </xf>
    <xf numFmtId="164" fontId="6" fillId="26" borderId="40" xfId="0" applyNumberFormat="1" applyFont="1" applyFill="1" applyBorder="1" applyAlignment="1">
      <alignment horizontal="center"/>
    </xf>
    <xf numFmtId="164" fontId="6" fillId="26" borderId="57" xfId="0" applyNumberFormat="1" applyFont="1" applyFill="1" applyBorder="1" applyAlignment="1">
      <alignment horizontal="center"/>
    </xf>
    <xf numFmtId="164" fontId="8" fillId="26" borderId="11" xfId="0" applyNumberFormat="1" applyFont="1" applyFill="1" applyBorder="1" applyAlignment="1">
      <alignment horizontal="center"/>
    </xf>
    <xf numFmtId="164" fontId="6" fillId="26" borderId="58" xfId="0" applyNumberFormat="1" applyFont="1" applyFill="1" applyBorder="1" applyAlignment="1">
      <alignment horizontal="center"/>
    </xf>
    <xf numFmtId="164" fontId="6" fillId="26" borderId="44" xfId="0" applyNumberFormat="1" applyFont="1" applyFill="1" applyBorder="1" applyAlignment="1">
      <alignment horizontal="center"/>
    </xf>
    <xf numFmtId="164" fontId="3" fillId="0" borderId="60" xfId="0" applyNumberFormat="1" applyFont="1" applyFill="1" applyBorder="1" applyAlignment="1">
      <alignment horizontal="center"/>
    </xf>
    <xf numFmtId="164" fontId="4" fillId="26" borderId="61" xfId="0" applyNumberFormat="1" applyFont="1" applyFill="1" applyBorder="1" applyAlignment="1">
      <alignment horizontal="center"/>
    </xf>
    <xf numFmtId="164" fontId="4" fillId="26" borderId="62" xfId="0" applyNumberFormat="1" applyFont="1" applyFill="1" applyBorder="1" applyAlignment="1">
      <alignment horizontal="center"/>
    </xf>
    <xf numFmtId="164" fontId="3" fillId="0" borderId="60" xfId="0" applyNumberFormat="1" applyFont="1" applyFill="1" applyBorder="1" applyAlignment="1" applyProtection="1">
      <alignment horizontal="center" vertical="center"/>
      <protection locked="0"/>
    </xf>
    <xf numFmtId="0" fontId="39" fillId="3" borderId="0" xfId="0" applyFont="1" applyFill="1" applyBorder="1" applyAlignment="1">
      <alignment horizontal="left" vertical="top" wrapText="1"/>
    </xf>
    <xf numFmtId="164" fontId="4" fillId="0" borderId="60" xfId="0" applyNumberFormat="1" applyFont="1" applyFill="1" applyBorder="1" applyAlignment="1">
      <alignment horizontal="center"/>
    </xf>
    <xf numFmtId="164" fontId="4" fillId="26" borderId="63" xfId="0" applyNumberFormat="1" applyFont="1" applyFill="1" applyBorder="1" applyAlignment="1">
      <alignment horizontal="center"/>
    </xf>
    <xf numFmtId="164" fontId="3" fillId="26" borderId="11" xfId="0" applyNumberFormat="1" applyFon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>
      <alignment horizontal="center" vertical="center" wrapText="1"/>
    </xf>
    <xf numFmtId="164" fontId="6" fillId="26" borderId="59" xfId="0" applyNumberFormat="1" applyFont="1" applyFill="1" applyBorder="1" applyAlignment="1">
      <alignment horizontal="center"/>
    </xf>
    <xf numFmtId="164" fontId="4" fillId="0" borderId="64" xfId="0" applyNumberFormat="1" applyFont="1" applyFill="1" applyBorder="1" applyAlignment="1">
      <alignment horizontal="center"/>
    </xf>
    <xf numFmtId="164" fontId="3" fillId="26" borderId="40" xfId="0" applyNumberFormat="1" applyFont="1" applyFill="1" applyBorder="1" applyAlignment="1" applyProtection="1">
      <alignment horizontal="center"/>
      <protection locked="0"/>
    </xf>
    <xf numFmtId="0" fontId="40" fillId="3" borderId="0" xfId="0" applyFon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164" fontId="6" fillId="26" borderId="65" xfId="0" applyNumberFormat="1" applyFont="1" applyFill="1" applyBorder="1" applyAlignment="1">
      <alignment horizontal="center"/>
    </xf>
    <xf numFmtId="164" fontId="8" fillId="26" borderId="42" xfId="0" applyNumberFormat="1" applyFont="1" applyFill="1" applyBorder="1" applyAlignment="1" applyProtection="1">
      <alignment horizontal="center"/>
      <protection locked="0"/>
    </xf>
    <xf numFmtId="164" fontId="3" fillId="0" borderId="67" xfId="0" applyNumberFormat="1" applyFont="1" applyFill="1" applyBorder="1" applyAlignment="1" applyProtection="1">
      <alignment horizontal="center"/>
      <protection locked="0"/>
    </xf>
    <xf numFmtId="164" fontId="3" fillId="0" borderId="66" xfId="0" applyNumberFormat="1" applyFont="1" applyFill="1" applyBorder="1" applyAlignment="1">
      <alignment horizontal="center"/>
    </xf>
    <xf numFmtId="164" fontId="6" fillId="26" borderId="48" xfId="0" applyNumberFormat="1" applyFont="1" applyFill="1" applyBorder="1" applyAlignment="1">
      <alignment horizontal="center"/>
    </xf>
    <xf numFmtId="0" fontId="8" fillId="0" borderId="51" xfId="0" applyFont="1" applyFill="1" applyBorder="1" applyAlignment="1">
      <alignment horizontal="left" vertical="center"/>
    </xf>
    <xf numFmtId="0" fontId="8" fillId="0" borderId="9" xfId="0" applyFont="1" applyFill="1" applyBorder="1"/>
    <xf numFmtId="0" fontId="6" fillId="0" borderId="9" xfId="0" applyFont="1" applyFill="1" applyBorder="1"/>
    <xf numFmtId="0" fontId="5" fillId="0" borderId="9" xfId="0" applyFont="1" applyFill="1" applyBorder="1" applyAlignment="1">
      <alignment horizontal="left"/>
    </xf>
    <xf numFmtId="0" fontId="3" fillId="0" borderId="9" xfId="0" applyFont="1" applyFill="1" applyBorder="1"/>
    <xf numFmtId="0" fontId="4" fillId="0" borderId="9" xfId="0" applyFont="1" applyFill="1" applyBorder="1"/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14" fontId="13" fillId="3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68" xfId="0" applyFont="1" applyFill="1" applyBorder="1"/>
    <xf numFmtId="0" fontId="7" fillId="0" borderId="69" xfId="0" applyFont="1" applyFill="1" applyBorder="1" applyAlignment="1">
      <alignment horizontal="centerContinuous" vertical="center"/>
    </xf>
    <xf numFmtId="0" fontId="5" fillId="0" borderId="69" xfId="0" applyFont="1" applyFill="1" applyBorder="1"/>
    <xf numFmtId="0" fontId="5" fillId="0" borderId="69" xfId="0" applyFont="1" applyFill="1" applyBorder="1" applyAlignment="1">
      <alignment horizontal="left"/>
    </xf>
    <xf numFmtId="0" fontId="2" fillId="0" borderId="69" xfId="0" applyFont="1" applyFill="1" applyBorder="1" applyAlignment="1">
      <alignment horizontal="left"/>
    </xf>
    <xf numFmtId="0" fontId="1" fillId="0" borderId="69" xfId="0" applyFont="1" applyFill="1" applyBorder="1" applyAlignment="1">
      <alignment horizontal="left"/>
    </xf>
    <xf numFmtId="0" fontId="2" fillId="0" borderId="69" xfId="0" applyFont="1" applyFill="1" applyBorder="1"/>
    <xf numFmtId="164" fontId="3" fillId="0" borderId="4" xfId="0" applyNumberFormat="1" applyFont="1" applyFill="1" applyBorder="1" applyAlignment="1">
      <alignment horizontal="center"/>
    </xf>
    <xf numFmtId="0" fontId="1" fillId="26" borderId="70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164" fontId="6" fillId="26" borderId="71" xfId="0" applyNumberFormat="1" applyFont="1" applyFill="1" applyBorder="1" applyAlignment="1">
      <alignment horizontal="center"/>
    </xf>
    <xf numFmtId="164" fontId="8" fillId="26" borderId="66" xfId="0" applyNumberFormat="1" applyFont="1" applyFill="1" applyBorder="1" applyAlignment="1">
      <alignment horizontal="center"/>
    </xf>
    <xf numFmtId="164" fontId="6" fillId="26" borderId="66" xfId="0" applyNumberFormat="1" applyFont="1" applyFill="1" applyBorder="1" applyAlignment="1">
      <alignment horizontal="center"/>
    </xf>
    <xf numFmtId="164" fontId="3" fillId="26" borderId="66" xfId="0" applyNumberFormat="1" applyFont="1" applyFill="1" applyBorder="1" applyAlignment="1">
      <alignment horizontal="center"/>
    </xf>
    <xf numFmtId="164" fontId="6" fillId="26" borderId="72" xfId="0" applyNumberFormat="1" applyFont="1" applyFill="1" applyBorder="1" applyAlignment="1">
      <alignment horizontal="center"/>
    </xf>
    <xf numFmtId="0" fontId="1" fillId="26" borderId="75" xfId="0" applyFont="1" applyFill="1" applyBorder="1" applyAlignment="1">
      <alignment horizontal="center" vertical="center" wrapText="1"/>
    </xf>
    <xf numFmtId="0" fontId="8" fillId="26" borderId="76" xfId="0" applyFont="1" applyFill="1" applyBorder="1" applyAlignment="1">
      <alignment horizontal="left" vertical="center"/>
    </xf>
    <xf numFmtId="164" fontId="8" fillId="26" borderId="77" xfId="0" applyNumberFormat="1" applyFont="1" applyFill="1" applyBorder="1" applyAlignment="1">
      <alignment horizontal="center" vertical="center"/>
    </xf>
    <xf numFmtId="164" fontId="8" fillId="26" borderId="78" xfId="0" applyNumberFormat="1" applyFont="1" applyFill="1" applyBorder="1" applyAlignment="1">
      <alignment horizontal="center" vertical="center"/>
    </xf>
    <xf numFmtId="164" fontId="8" fillId="26" borderId="79" xfId="0" applyNumberFormat="1" applyFont="1" applyFill="1" applyBorder="1" applyAlignment="1">
      <alignment horizontal="center" vertical="center"/>
    </xf>
    <xf numFmtId="0" fontId="8" fillId="26" borderId="80" xfId="0" applyFont="1" applyFill="1" applyBorder="1" applyAlignment="1">
      <alignment horizontal="left"/>
    </xf>
    <xf numFmtId="164" fontId="8" fillId="26" borderId="80" xfId="0" applyNumberFormat="1" applyFont="1" applyFill="1" applyBorder="1" applyAlignment="1">
      <alignment horizontal="center"/>
    </xf>
    <xf numFmtId="0" fontId="6" fillId="26" borderId="80" xfId="0" applyFont="1" applyFill="1" applyBorder="1" applyAlignment="1">
      <alignment horizontal="left"/>
    </xf>
    <xf numFmtId="164" fontId="6" fillId="26" borderId="80" xfId="0" applyNumberFormat="1" applyFont="1" applyFill="1" applyBorder="1" applyAlignment="1">
      <alignment horizontal="center"/>
    </xf>
    <xf numFmtId="0" fontId="5" fillId="26" borderId="80" xfId="0" applyFont="1" applyFill="1" applyBorder="1" applyAlignment="1">
      <alignment horizontal="left"/>
    </xf>
    <xf numFmtId="0" fontId="3" fillId="26" borderId="80" xfId="0" applyFont="1" applyFill="1" applyBorder="1" applyAlignment="1">
      <alignment horizontal="left"/>
    </xf>
    <xf numFmtId="164" fontId="3" fillId="26" borderId="80" xfId="0" applyNumberFormat="1" applyFont="1" applyFill="1" applyBorder="1" applyAlignment="1">
      <alignment horizontal="center"/>
    </xf>
    <xf numFmtId="0" fontId="4" fillId="26" borderId="80" xfId="0" applyFont="1" applyFill="1" applyBorder="1" applyAlignment="1">
      <alignment horizontal="left"/>
    </xf>
    <xf numFmtId="0" fontId="3" fillId="26" borderId="81" xfId="0" applyFont="1" applyFill="1" applyBorder="1" applyAlignment="1">
      <alignment horizontal="left"/>
    </xf>
    <xf numFmtId="0" fontId="4" fillId="27" borderId="80" xfId="0" applyFont="1" applyFill="1" applyBorder="1" applyAlignment="1">
      <alignment horizontal="left"/>
    </xf>
    <xf numFmtId="0" fontId="4" fillId="26" borderId="71" xfId="0" applyFont="1" applyFill="1" applyBorder="1" applyAlignment="1">
      <alignment horizontal="left"/>
    </xf>
    <xf numFmtId="14" fontId="13" fillId="0" borderId="0" xfId="0" applyNumberFormat="1" applyFont="1" applyFill="1"/>
    <xf numFmtId="0" fontId="1" fillId="26" borderId="82" xfId="0" applyFont="1" applyFill="1" applyBorder="1" applyAlignment="1">
      <alignment horizontal="center" vertical="center" wrapText="1"/>
    </xf>
    <xf numFmtId="164" fontId="1" fillId="0" borderId="46" xfId="0" applyNumberFormat="1" applyFont="1" applyFill="1" applyBorder="1" applyAlignment="1">
      <alignment horizontal="center" vertical="center" wrapText="1"/>
    </xf>
    <xf numFmtId="164" fontId="3" fillId="0" borderId="84" xfId="0" applyNumberFormat="1" applyFont="1" applyFill="1" applyBorder="1" applyAlignment="1">
      <alignment horizontal="center" vertical="center"/>
    </xf>
    <xf numFmtId="0" fontId="4" fillId="0" borderId="85" xfId="0" applyFont="1" applyFill="1" applyBorder="1"/>
    <xf numFmtId="164" fontId="6" fillId="27" borderId="80" xfId="0" applyNumberFormat="1" applyFont="1" applyFill="1" applyBorder="1" applyAlignment="1">
      <alignment horizontal="center"/>
    </xf>
    <xf numFmtId="164" fontId="6" fillId="28" borderId="80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6" borderId="82" xfId="0" applyFont="1" applyFill="1" applyBorder="1" applyAlignment="1">
      <alignment horizontal="center" vertical="center" wrapText="1"/>
    </xf>
    <xf numFmtId="164" fontId="8" fillId="26" borderId="48" xfId="0" applyNumberFormat="1" applyFont="1" applyFill="1" applyBorder="1" applyAlignment="1">
      <alignment horizontal="center"/>
    </xf>
    <xf numFmtId="164" fontId="3" fillId="26" borderId="48" xfId="0" applyNumberFormat="1" applyFont="1" applyFill="1" applyBorder="1" applyAlignment="1">
      <alignment horizontal="center"/>
    </xf>
    <xf numFmtId="164" fontId="3" fillId="0" borderId="86" xfId="0" applyNumberFormat="1" applyFont="1" applyFill="1" applyBorder="1" applyAlignment="1">
      <alignment horizontal="center"/>
    </xf>
    <xf numFmtId="164" fontId="3" fillId="26" borderId="90" xfId="0" applyNumberFormat="1" applyFont="1" applyFill="1" applyBorder="1" applyAlignment="1">
      <alignment horizontal="center"/>
    </xf>
    <xf numFmtId="164" fontId="6" fillId="26" borderId="91" xfId="0" applyNumberFormat="1" applyFont="1" applyFill="1" applyBorder="1" applyAlignment="1">
      <alignment horizontal="center"/>
    </xf>
    <xf numFmtId="164" fontId="8" fillId="26" borderId="90" xfId="0" applyNumberFormat="1" applyFont="1" applyFill="1" applyBorder="1" applyAlignment="1">
      <alignment horizontal="center"/>
    </xf>
    <xf numFmtId="164" fontId="8" fillId="26" borderId="84" xfId="0" applyNumberFormat="1" applyFont="1" applyFill="1" applyBorder="1" applyAlignment="1">
      <alignment horizontal="center"/>
    </xf>
    <xf numFmtId="164" fontId="3" fillId="26" borderId="84" xfId="0" applyNumberFormat="1" applyFont="1" applyFill="1" applyBorder="1" applyAlignment="1">
      <alignment horizontal="center"/>
    </xf>
    <xf numFmtId="164" fontId="8" fillId="26" borderId="93" xfId="0" applyNumberFormat="1" applyFont="1" applyFill="1" applyBorder="1" applyAlignment="1">
      <alignment horizontal="center"/>
    </xf>
    <xf numFmtId="164" fontId="8" fillId="26" borderId="94" xfId="0" applyNumberFormat="1" applyFont="1" applyFill="1" applyBorder="1" applyAlignment="1">
      <alignment horizontal="center" vertical="center"/>
    </xf>
    <xf numFmtId="164" fontId="8" fillId="26" borderId="91" xfId="0" applyNumberFormat="1" applyFont="1" applyFill="1" applyBorder="1" applyAlignment="1">
      <alignment horizontal="center"/>
    </xf>
    <xf numFmtId="164" fontId="3" fillId="26" borderId="91" xfId="0" applyNumberFormat="1" applyFont="1" applyFill="1" applyBorder="1" applyAlignment="1">
      <alignment horizontal="center"/>
    </xf>
    <xf numFmtId="164" fontId="6" fillId="26" borderId="95" xfId="0" applyNumberFormat="1" applyFont="1" applyFill="1" applyBorder="1" applyAlignment="1">
      <alignment horizontal="center"/>
    </xf>
    <xf numFmtId="164" fontId="6" fillId="26" borderId="90" xfId="0" applyNumberFormat="1" applyFont="1" applyFill="1" applyBorder="1" applyAlignment="1">
      <alignment horizontal="center"/>
    </xf>
    <xf numFmtId="164" fontId="6" fillId="26" borderId="2" xfId="0" applyNumberFormat="1" applyFont="1" applyFill="1" applyBorder="1" applyAlignment="1">
      <alignment horizontal="center"/>
    </xf>
    <xf numFmtId="164" fontId="3" fillId="26" borderId="2" xfId="0" applyNumberFormat="1" applyFont="1" applyFill="1" applyBorder="1" applyAlignment="1">
      <alignment horizontal="center"/>
    </xf>
    <xf numFmtId="164" fontId="8" fillId="0" borderId="60" xfId="0" applyNumberFormat="1" applyFont="1" applyFill="1" applyBorder="1" applyAlignment="1" applyProtection="1">
      <alignment horizontal="center"/>
      <protection locked="0"/>
    </xf>
    <xf numFmtId="164" fontId="4" fillId="26" borderId="84" xfId="0" applyNumberFormat="1" applyFont="1" applyFill="1" applyBorder="1" applyAlignment="1" applyProtection="1">
      <alignment horizontal="center"/>
      <protection locked="0"/>
    </xf>
    <xf numFmtId="164" fontId="3" fillId="0" borderId="60" xfId="0" applyNumberFormat="1" applyFont="1" applyFill="1" applyBorder="1" applyAlignment="1" applyProtection="1">
      <alignment horizontal="center"/>
      <protection locked="0"/>
    </xf>
    <xf numFmtId="164" fontId="3" fillId="26" borderId="84" xfId="0" applyNumberFormat="1" applyFont="1" applyFill="1" applyBorder="1" applyAlignment="1" applyProtection="1">
      <alignment horizontal="center"/>
      <protection locked="0"/>
    </xf>
    <xf numFmtId="164" fontId="4" fillId="26" borderId="92" xfId="0" applyNumberFormat="1" applyFont="1" applyFill="1" applyBorder="1" applyAlignment="1" applyProtection="1">
      <alignment horizontal="center"/>
      <protection locked="0"/>
    </xf>
    <xf numFmtId="164" fontId="8" fillId="26" borderId="84" xfId="0" applyNumberFormat="1" applyFont="1" applyFill="1" applyBorder="1" applyAlignment="1" applyProtection="1">
      <alignment horizontal="center"/>
      <protection locked="0"/>
    </xf>
    <xf numFmtId="164" fontId="6" fillId="26" borderId="84" xfId="0" applyNumberFormat="1" applyFont="1" applyFill="1" applyBorder="1" applyAlignment="1" applyProtection="1">
      <alignment horizontal="center"/>
      <protection locked="0"/>
    </xf>
    <xf numFmtId="164" fontId="5" fillId="26" borderId="84" xfId="0" applyNumberFormat="1" applyFont="1" applyFill="1" applyBorder="1" applyAlignment="1">
      <alignment horizontal="center"/>
    </xf>
    <xf numFmtId="164" fontId="3" fillId="26" borderId="84" xfId="0" applyNumberFormat="1" applyFont="1" applyFill="1" applyBorder="1" applyAlignment="1" applyProtection="1">
      <alignment horizontal="center" vertical="center"/>
      <protection locked="0"/>
    </xf>
    <xf numFmtId="164" fontId="6" fillId="26" borderId="54" xfId="0" applyNumberFormat="1" applyFont="1" applyFill="1" applyBorder="1" applyAlignment="1" applyProtection="1">
      <alignment horizontal="center"/>
      <protection locked="0"/>
    </xf>
    <xf numFmtId="164" fontId="6" fillId="26" borderId="97" xfId="0" applyNumberFormat="1" applyFont="1" applyFill="1" applyBorder="1" applyAlignment="1" applyProtection="1">
      <alignment horizontal="center"/>
      <protection locked="0"/>
    </xf>
    <xf numFmtId="164" fontId="8" fillId="26" borderId="97" xfId="0" applyNumberFormat="1" applyFont="1" applyFill="1" applyBorder="1" applyAlignment="1" applyProtection="1">
      <alignment horizontal="center"/>
      <protection locked="0"/>
    </xf>
    <xf numFmtId="164" fontId="4" fillId="26" borderId="98" xfId="0" applyNumberFormat="1" applyFont="1" applyFill="1" applyBorder="1" applyAlignment="1" applyProtection="1">
      <alignment horizontal="center"/>
      <protection locked="0"/>
    </xf>
    <xf numFmtId="164" fontId="4" fillId="26" borderId="54" xfId="0" applyNumberFormat="1" applyFont="1" applyFill="1" applyBorder="1" applyAlignment="1" applyProtection="1">
      <alignment horizontal="center"/>
      <protection locked="0"/>
    </xf>
    <xf numFmtId="164" fontId="8" fillId="26" borderId="99" xfId="0" applyNumberFormat="1" applyFont="1" applyFill="1" applyBorder="1" applyAlignment="1" applyProtection="1">
      <alignment horizontal="center"/>
      <protection locked="0"/>
    </xf>
    <xf numFmtId="164" fontId="4" fillId="26" borderId="100" xfId="0" applyNumberFormat="1" applyFont="1" applyFill="1" applyBorder="1" applyAlignment="1" applyProtection="1">
      <alignment horizontal="center"/>
      <protection locked="0"/>
    </xf>
    <xf numFmtId="164" fontId="8" fillId="26" borderId="101" xfId="0" applyNumberFormat="1" applyFont="1" applyFill="1" applyBorder="1" applyAlignment="1">
      <alignment horizontal="center" vertical="center"/>
    </xf>
    <xf numFmtId="164" fontId="8" fillId="26" borderId="102" xfId="0" applyNumberFormat="1" applyFont="1" applyFill="1" applyBorder="1" applyAlignment="1">
      <alignment horizontal="center"/>
    </xf>
    <xf numFmtId="164" fontId="6" fillId="26" borderId="102" xfId="0" applyNumberFormat="1" applyFont="1" applyFill="1" applyBorder="1" applyAlignment="1">
      <alignment horizontal="center"/>
    </xf>
    <xf numFmtId="164" fontId="3" fillId="26" borderId="102" xfId="0" applyNumberFormat="1" applyFont="1" applyFill="1" applyBorder="1" applyAlignment="1">
      <alignment horizontal="center"/>
    </xf>
    <xf numFmtId="164" fontId="6" fillId="26" borderId="103" xfId="0" applyNumberFormat="1" applyFont="1" applyFill="1" applyBorder="1" applyAlignment="1">
      <alignment horizontal="center"/>
    </xf>
    <xf numFmtId="164" fontId="6" fillId="26" borderId="96" xfId="0" applyNumberFormat="1" applyFont="1" applyFill="1" applyBorder="1" applyAlignment="1">
      <alignment horizontal="center"/>
    </xf>
    <xf numFmtId="164" fontId="6" fillId="26" borderId="57" xfId="0" applyNumberFormat="1" applyFont="1" applyFill="1" applyBorder="1" applyAlignment="1" applyProtection="1">
      <alignment horizontal="center"/>
      <protection locked="0"/>
    </xf>
    <xf numFmtId="164" fontId="4" fillId="26" borderId="58" xfId="0" applyNumberFormat="1" applyFont="1" applyFill="1" applyBorder="1" applyAlignment="1" applyProtection="1">
      <alignment horizontal="center"/>
      <protection locked="0"/>
    </xf>
    <xf numFmtId="164" fontId="6" fillId="26" borderId="7" xfId="0" applyNumberFormat="1" applyFont="1" applyFill="1" applyBorder="1" applyAlignment="1">
      <alignment horizontal="center"/>
    </xf>
    <xf numFmtId="164" fontId="4" fillId="0" borderId="84" xfId="0" applyNumberFormat="1" applyFont="1" applyFill="1" applyBorder="1" applyAlignment="1">
      <alignment horizontal="center"/>
    </xf>
    <xf numFmtId="164" fontId="42" fillId="0" borderId="84" xfId="0" applyNumberFormat="1" applyFont="1" applyFill="1" applyBorder="1" applyAlignment="1">
      <alignment horizontal="center"/>
    </xf>
    <xf numFmtId="164" fontId="4" fillId="0" borderId="92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0" fontId="8" fillId="26" borderId="81" xfId="0" applyFont="1" applyFill="1" applyBorder="1" applyAlignment="1">
      <alignment horizontal="left" vertical="center"/>
    </xf>
    <xf numFmtId="164" fontId="8" fillId="26" borderId="81" xfId="0" applyNumberFormat="1" applyFont="1" applyFill="1" applyBorder="1" applyAlignment="1">
      <alignment horizontal="center" vertical="center"/>
    </xf>
    <xf numFmtId="164" fontId="8" fillId="26" borderId="105" xfId="0" applyNumberFormat="1" applyFont="1" applyFill="1" applyBorder="1" applyAlignment="1">
      <alignment horizontal="center" vertical="center"/>
    </xf>
    <xf numFmtId="164" fontId="8" fillId="26" borderId="87" xfId="0" applyNumberFormat="1" applyFont="1" applyFill="1" applyBorder="1" applyAlignment="1">
      <alignment horizontal="center" vertical="center"/>
    </xf>
    <xf numFmtId="164" fontId="8" fillId="26" borderId="106" xfId="0" applyNumberFormat="1" applyFont="1" applyFill="1" applyBorder="1" applyAlignment="1">
      <alignment horizontal="center"/>
    </xf>
    <xf numFmtId="164" fontId="8" fillId="0" borderId="107" xfId="0" applyNumberFormat="1" applyFont="1" applyFill="1" applyBorder="1" applyAlignment="1" applyProtection="1">
      <alignment horizontal="center"/>
      <protection locked="0"/>
    </xf>
    <xf numFmtId="164" fontId="8" fillId="26" borderId="87" xfId="0" applyNumberFormat="1" applyFont="1" applyFill="1" applyBorder="1" applyAlignment="1">
      <alignment horizontal="center"/>
    </xf>
    <xf numFmtId="164" fontId="8" fillId="0" borderId="108" xfId="0" applyNumberFormat="1" applyFont="1" applyFill="1" applyBorder="1" applyAlignment="1" applyProtection="1">
      <alignment horizontal="center"/>
      <protection locked="0"/>
    </xf>
    <xf numFmtId="164" fontId="3" fillId="0" borderId="88" xfId="0" applyNumberFormat="1" applyFont="1" applyFill="1" applyBorder="1" applyAlignment="1">
      <alignment horizontal="center"/>
    </xf>
    <xf numFmtId="164" fontId="3" fillId="0" borderId="87" xfId="0" applyNumberFormat="1" applyFont="1" applyFill="1" applyBorder="1" applyAlignment="1">
      <alignment horizontal="center"/>
    </xf>
    <xf numFmtId="164" fontId="3" fillId="0" borderId="107" xfId="0" applyNumberFormat="1" applyFont="1" applyFill="1" applyBorder="1" applyAlignment="1">
      <alignment horizontal="center"/>
    </xf>
    <xf numFmtId="164" fontId="8" fillId="26" borderId="109" xfId="0" applyNumberFormat="1" applyFont="1" applyFill="1" applyBorder="1" applyAlignment="1">
      <alignment horizontal="center" vertical="center"/>
    </xf>
    <xf numFmtId="164" fontId="8" fillId="26" borderId="32" xfId="0" applyNumberFormat="1" applyFont="1" applyFill="1" applyBorder="1" applyAlignment="1">
      <alignment horizontal="center" vertical="center"/>
    </xf>
    <xf numFmtId="164" fontId="8" fillId="0" borderId="110" xfId="0" applyNumberFormat="1" applyFont="1" applyFill="1" applyBorder="1" applyAlignment="1">
      <alignment horizontal="center"/>
    </xf>
    <xf numFmtId="0" fontId="1" fillId="26" borderId="1" xfId="0" applyFont="1" applyFill="1" applyBorder="1" applyAlignment="1">
      <alignment horizontal="center" vertical="center" wrapText="1"/>
    </xf>
    <xf numFmtId="0" fontId="1" fillId="26" borderId="119" xfId="0" applyFont="1" applyFill="1" applyBorder="1" applyAlignment="1">
      <alignment horizontal="center" vertical="center" wrapText="1"/>
    </xf>
    <xf numFmtId="0" fontId="1" fillId="26" borderId="120" xfId="0" applyFont="1" applyFill="1" applyBorder="1" applyAlignment="1">
      <alignment horizontal="center" vertical="center" wrapText="1"/>
    </xf>
    <xf numFmtId="0" fontId="1" fillId="0" borderId="120" xfId="0" applyFont="1" applyFill="1" applyBorder="1" applyAlignment="1">
      <alignment horizontal="center" vertical="center" wrapText="1"/>
    </xf>
    <xf numFmtId="0" fontId="1" fillId="26" borderId="121" xfId="0" applyFont="1" applyFill="1" applyBorder="1" applyAlignment="1">
      <alignment horizontal="center" vertical="center" wrapText="1"/>
    </xf>
    <xf numFmtId="164" fontId="3" fillId="0" borderId="87" xfId="0" applyNumberFormat="1" applyFont="1" applyFill="1" applyBorder="1" applyAlignment="1">
      <alignment horizontal="center" vertical="center"/>
    </xf>
    <xf numFmtId="164" fontId="4" fillId="26" borderId="2" xfId="0" applyNumberFormat="1" applyFont="1" applyFill="1" applyBorder="1" applyAlignment="1">
      <alignment horizontal="center"/>
    </xf>
    <xf numFmtId="164" fontId="4" fillId="26" borderId="7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04" xfId="0" applyFont="1" applyFill="1" applyBorder="1" applyAlignment="1">
      <alignment horizontal="center" vertical="center" wrapText="1"/>
    </xf>
    <xf numFmtId="0" fontId="1" fillId="0" borderId="113" xfId="0" applyFont="1" applyFill="1" applyBorder="1" applyAlignment="1">
      <alignment horizontal="center" vertical="center" wrapText="1"/>
    </xf>
    <xf numFmtId="164" fontId="3" fillId="26" borderId="105" xfId="0" applyNumberFormat="1" applyFont="1" applyFill="1" applyBorder="1" applyAlignment="1">
      <alignment horizontal="center"/>
    </xf>
    <xf numFmtId="164" fontId="4" fillId="26" borderId="66" xfId="0" applyNumberFormat="1" applyFont="1" applyFill="1" applyBorder="1" applyAlignment="1">
      <alignment horizontal="center"/>
    </xf>
    <xf numFmtId="164" fontId="4" fillId="26" borderId="66" xfId="0" applyNumberFormat="1" applyFont="1" applyFill="1" applyBorder="1" applyAlignment="1" applyProtection="1">
      <alignment horizontal="center"/>
      <protection locked="0"/>
    </xf>
    <xf numFmtId="164" fontId="8" fillId="0" borderId="125" xfId="0" applyNumberFormat="1" applyFont="1" applyFill="1" applyBorder="1" applyAlignment="1" applyProtection="1">
      <alignment horizontal="center"/>
      <protection locked="0"/>
    </xf>
    <xf numFmtId="164" fontId="8" fillId="0" borderId="126" xfId="0" applyNumberFormat="1" applyFont="1" applyFill="1" applyBorder="1" applyAlignment="1" applyProtection="1">
      <alignment horizontal="center"/>
      <protection locked="0"/>
    </xf>
    <xf numFmtId="164" fontId="4" fillId="26" borderId="91" xfId="0" applyNumberFormat="1" applyFont="1" applyFill="1" applyBorder="1" applyAlignment="1">
      <alignment horizontal="center"/>
    </xf>
    <xf numFmtId="164" fontId="3" fillId="0" borderId="126" xfId="0" applyNumberFormat="1" applyFont="1" applyFill="1" applyBorder="1" applyAlignment="1" applyProtection="1">
      <alignment horizontal="center"/>
      <protection locked="0"/>
    </xf>
    <xf numFmtId="164" fontId="3" fillId="0" borderId="12" xfId="0" applyNumberFormat="1" applyFont="1" applyFill="1" applyBorder="1" applyAlignment="1" applyProtection="1">
      <alignment horizontal="center"/>
      <protection locked="0"/>
    </xf>
    <xf numFmtId="164" fontId="3" fillId="26" borderId="126" xfId="0" applyNumberFormat="1" applyFont="1" applyFill="1" applyBorder="1" applyAlignment="1">
      <alignment horizontal="center"/>
    </xf>
    <xf numFmtId="164" fontId="4" fillId="26" borderId="95" xfId="0" applyNumberFormat="1" applyFont="1" applyFill="1" applyBorder="1" applyAlignment="1">
      <alignment horizontal="center"/>
    </xf>
    <xf numFmtId="164" fontId="8" fillId="26" borderId="94" xfId="0" applyNumberFormat="1" applyFont="1" applyFill="1" applyBorder="1" applyAlignment="1" applyProtection="1">
      <alignment horizontal="center"/>
      <protection locked="0"/>
    </xf>
    <xf numFmtId="164" fontId="8" fillId="26" borderId="91" xfId="0" applyNumberFormat="1" applyFont="1" applyFill="1" applyBorder="1" applyAlignment="1" applyProtection="1">
      <alignment horizontal="center"/>
      <protection locked="0"/>
    </xf>
    <xf numFmtId="164" fontId="4" fillId="26" borderId="91" xfId="0" applyNumberFormat="1" applyFont="1" applyFill="1" applyBorder="1" applyAlignment="1" applyProtection="1">
      <alignment horizontal="center"/>
      <protection locked="0"/>
    </xf>
    <xf numFmtId="164" fontId="6" fillId="26" borderId="91" xfId="0" applyNumberFormat="1" applyFont="1" applyFill="1" applyBorder="1" applyAlignment="1" applyProtection="1">
      <alignment horizontal="center"/>
      <protection locked="0"/>
    </xf>
    <xf numFmtId="164" fontId="5" fillId="26" borderId="91" xfId="0" applyNumberFormat="1" applyFont="1" applyFill="1" applyBorder="1" applyAlignment="1">
      <alignment horizontal="center"/>
    </xf>
    <xf numFmtId="164" fontId="3" fillId="26" borderId="91" xfId="0" applyNumberFormat="1" applyFont="1" applyFill="1" applyBorder="1" applyAlignment="1" applyProtection="1">
      <alignment horizontal="center" vertical="center"/>
      <protection locked="0"/>
    </xf>
    <xf numFmtId="164" fontId="6" fillId="26" borderId="127" xfId="0" applyNumberFormat="1" applyFont="1" applyFill="1" applyBorder="1" applyAlignment="1" applyProtection="1">
      <alignment horizontal="center"/>
      <protection locked="0"/>
    </xf>
    <xf numFmtId="164" fontId="3" fillId="26" borderId="126" xfId="0" applyNumberFormat="1" applyFont="1" applyFill="1" applyBorder="1" applyAlignment="1" applyProtection="1">
      <alignment horizontal="center"/>
      <protection locked="0"/>
    </xf>
    <xf numFmtId="164" fontId="4" fillId="26" borderId="96" xfId="0" applyNumberFormat="1" applyFont="1" applyFill="1" applyBorder="1" applyAlignment="1" applyProtection="1">
      <alignment horizontal="center"/>
      <protection locked="0"/>
    </xf>
    <xf numFmtId="164" fontId="8" fillId="26" borderId="96" xfId="0" applyNumberFormat="1" applyFont="1" applyFill="1" applyBorder="1" applyAlignment="1" applyProtection="1">
      <alignment horizontal="center"/>
      <protection locked="0"/>
    </xf>
    <xf numFmtId="164" fontId="4" fillId="26" borderId="95" xfId="0" applyNumberFormat="1" applyFont="1" applyFill="1" applyBorder="1" applyAlignment="1" applyProtection="1">
      <alignment horizontal="center"/>
      <protection locked="0"/>
    </xf>
    <xf numFmtId="164" fontId="8" fillId="0" borderId="52" xfId="0" applyNumberFormat="1" applyFont="1" applyFill="1" applyBorder="1" applyAlignment="1" applyProtection="1">
      <alignment horizontal="center"/>
      <protection locked="0"/>
    </xf>
    <xf numFmtId="164" fontId="3" fillId="0" borderId="126" xfId="0" applyNumberFormat="1" applyFont="1" applyFill="1" applyBorder="1" applyAlignment="1" applyProtection="1">
      <alignment horizontal="center" vertical="center"/>
      <protection locked="0"/>
    </xf>
    <xf numFmtId="164" fontId="3" fillId="26" borderId="96" xfId="0" applyNumberFormat="1" applyFont="1" applyFill="1" applyBorder="1" applyAlignment="1">
      <alignment horizontal="center"/>
    </xf>
    <xf numFmtId="164" fontId="3" fillId="26" borderId="94" xfId="0" applyNumberFormat="1" applyFont="1" applyFill="1" applyBorder="1" applyAlignment="1">
      <alignment horizontal="center"/>
    </xf>
    <xf numFmtId="164" fontId="8" fillId="26" borderId="125" xfId="0" applyNumberFormat="1" applyFont="1" applyFill="1" applyBorder="1" applyAlignment="1">
      <alignment horizontal="center"/>
    </xf>
    <xf numFmtId="164" fontId="8" fillId="26" borderId="126" xfId="0" applyNumberFormat="1" applyFont="1" applyFill="1" applyBorder="1" applyAlignment="1">
      <alignment horizontal="center"/>
    </xf>
    <xf numFmtId="164" fontId="4" fillId="26" borderId="127" xfId="0" applyNumberFormat="1" applyFont="1" applyFill="1" applyBorder="1" applyAlignment="1">
      <alignment horizontal="center"/>
    </xf>
    <xf numFmtId="164" fontId="6" fillId="26" borderId="96" xfId="0" applyNumberFormat="1" applyFont="1" applyFill="1" applyBorder="1" applyAlignment="1" applyProtection="1">
      <alignment horizontal="center"/>
      <protection locked="0"/>
    </xf>
    <xf numFmtId="164" fontId="4" fillId="26" borderId="96" xfId="0" applyNumberFormat="1" applyFont="1" applyFill="1" applyBorder="1" applyAlignment="1">
      <alignment horizontal="center"/>
    </xf>
    <xf numFmtId="0" fontId="1" fillId="26" borderId="113" xfId="0" applyFont="1" applyFill="1" applyBorder="1" applyAlignment="1">
      <alignment horizontal="center" vertical="center" wrapText="1"/>
    </xf>
    <xf numFmtId="164" fontId="6" fillId="26" borderId="12" xfId="0" applyNumberFormat="1" applyFont="1" applyFill="1" applyBorder="1" applyAlignment="1" applyProtection="1">
      <alignment horizontal="center"/>
      <protection locked="0"/>
    </xf>
    <xf numFmtId="164" fontId="3" fillId="26" borderId="12" xfId="0" applyNumberFormat="1" applyFont="1" applyFill="1" applyBorder="1" applyAlignment="1" applyProtection="1">
      <alignment horizontal="center"/>
      <protection locked="0"/>
    </xf>
    <xf numFmtId="164" fontId="4" fillId="26" borderId="12" xfId="0" applyNumberFormat="1" applyFont="1" applyFill="1" applyBorder="1" applyAlignment="1" applyProtection="1">
      <alignment horizontal="center"/>
      <protection locked="0"/>
    </xf>
    <xf numFmtId="164" fontId="4" fillId="26" borderId="12" xfId="0" applyNumberFormat="1" applyFont="1" applyFill="1" applyBorder="1" applyAlignment="1">
      <alignment horizontal="center"/>
    </xf>
    <xf numFmtId="164" fontId="8" fillId="26" borderId="12" xfId="0" applyNumberFormat="1" applyFont="1" applyFill="1" applyBorder="1" applyAlignment="1">
      <alignment horizontal="center"/>
    </xf>
    <xf numFmtId="164" fontId="3" fillId="26" borderId="127" xfId="0" applyNumberFormat="1" applyFont="1" applyFill="1" applyBorder="1" applyAlignment="1" applyProtection="1">
      <alignment horizontal="center" vertical="center"/>
      <protection locked="0"/>
    </xf>
    <xf numFmtId="0" fontId="1" fillId="26" borderId="128" xfId="0" applyFont="1" applyFill="1" applyBorder="1" applyAlignment="1">
      <alignment horizontal="center" vertical="center" wrapText="1"/>
    </xf>
    <xf numFmtId="0" fontId="1" fillId="3" borderId="113" xfId="0" applyFont="1" applyFill="1" applyBorder="1" applyAlignment="1">
      <alignment horizontal="center" vertical="center" wrapText="1"/>
    </xf>
    <xf numFmtId="164" fontId="6" fillId="26" borderId="2" xfId="0" applyNumberFormat="1" applyFont="1" applyFill="1" applyBorder="1" applyAlignment="1" applyProtection="1">
      <alignment horizontal="center"/>
      <protection locked="0"/>
    </xf>
    <xf numFmtId="164" fontId="3" fillId="26" borderId="2" xfId="0" applyNumberFormat="1" applyFont="1" applyFill="1" applyBorder="1" applyAlignment="1" applyProtection="1">
      <alignment horizontal="center" vertical="center"/>
      <protection locked="0"/>
    </xf>
    <xf numFmtId="164" fontId="3" fillId="26" borderId="2" xfId="0" applyNumberFormat="1" applyFont="1" applyFill="1" applyBorder="1" applyAlignment="1" applyProtection="1">
      <alignment horizontal="center"/>
      <protection locked="0"/>
    </xf>
    <xf numFmtId="164" fontId="4" fillId="26" borderId="2" xfId="0" applyNumberFormat="1" applyFont="1" applyFill="1" applyBorder="1" applyAlignment="1" applyProtection="1">
      <alignment horizontal="center"/>
      <protection locked="0"/>
    </xf>
    <xf numFmtId="164" fontId="8" fillId="0" borderId="2" xfId="0" applyNumberFormat="1" applyFont="1" applyFill="1" applyBorder="1" applyAlignment="1" applyProtection="1">
      <alignment horizontal="center"/>
      <protection locked="0"/>
    </xf>
    <xf numFmtId="164" fontId="3" fillId="0" borderId="2" xfId="0" applyNumberFormat="1" applyFont="1" applyFill="1" applyBorder="1" applyAlignment="1" applyProtection="1">
      <alignment horizontal="center"/>
      <protection locked="0"/>
    </xf>
    <xf numFmtId="164" fontId="8" fillId="26" borderId="2" xfId="0" applyNumberFormat="1" applyFont="1" applyFill="1" applyBorder="1" applyAlignment="1" applyProtection="1">
      <alignment horizontal="center"/>
      <protection locked="0"/>
    </xf>
    <xf numFmtId="164" fontId="5" fillId="26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 applyProtection="1">
      <alignment horizontal="center" vertical="center"/>
      <protection locked="0"/>
    </xf>
    <xf numFmtId="0" fontId="1" fillId="26" borderId="89" xfId="0" applyFont="1" applyFill="1" applyBorder="1" applyAlignment="1">
      <alignment horizontal="center" vertical="center" wrapText="1"/>
    </xf>
    <xf numFmtId="0" fontId="1" fillId="0" borderId="116" xfId="0" applyFont="1" applyFill="1" applyBorder="1" applyAlignment="1">
      <alignment horizontal="center" vertical="center" wrapText="1"/>
    </xf>
    <xf numFmtId="0" fontId="1" fillId="0" borderId="89" xfId="0" applyFont="1" applyFill="1" applyBorder="1" applyAlignment="1">
      <alignment horizontal="center" vertical="center" wrapText="1"/>
    </xf>
    <xf numFmtId="0" fontId="1" fillId="26" borderId="129" xfId="0" applyFont="1" applyFill="1" applyBorder="1" applyAlignment="1">
      <alignment horizontal="center" vertical="center" wrapText="1"/>
    </xf>
    <xf numFmtId="164" fontId="4" fillId="26" borderId="7" xfId="0" applyNumberFormat="1" applyFont="1" applyFill="1" applyBorder="1" applyAlignment="1" applyProtection="1">
      <alignment horizontal="center"/>
      <protection locked="0"/>
    </xf>
    <xf numFmtId="164" fontId="8" fillId="0" borderId="87" xfId="0" applyNumberFormat="1" applyFont="1" applyFill="1" applyBorder="1" applyAlignment="1" applyProtection="1">
      <alignment horizontal="center"/>
      <protection locked="0"/>
    </xf>
    <xf numFmtId="164" fontId="8" fillId="26" borderId="87" xfId="0" applyNumberFormat="1" applyFont="1" applyFill="1" applyBorder="1" applyAlignment="1" applyProtection="1">
      <alignment horizontal="center"/>
      <protection locked="0"/>
    </xf>
    <xf numFmtId="164" fontId="3" fillId="26" borderId="91" xfId="0" applyNumberFormat="1" applyFont="1" applyFill="1" applyBorder="1" applyAlignment="1" applyProtection="1">
      <alignment horizontal="center"/>
      <protection locked="0"/>
    </xf>
    <xf numFmtId="0" fontId="1" fillId="26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64" fontId="3" fillId="0" borderId="132" xfId="0" applyNumberFormat="1" applyFont="1" applyFill="1" applyBorder="1" applyAlignment="1">
      <alignment horizontal="center" vertical="center"/>
    </xf>
    <xf numFmtId="0" fontId="7" fillId="26" borderId="0" xfId="0" applyFont="1" applyFill="1" applyBorder="1" applyAlignment="1">
      <alignment horizontal="center" vertical="center"/>
    </xf>
    <xf numFmtId="0" fontId="1" fillId="26" borderId="73" xfId="0" applyFont="1" applyFill="1" applyBorder="1" applyAlignment="1">
      <alignment horizontal="center" vertical="center" wrapText="1"/>
    </xf>
    <xf numFmtId="0" fontId="1" fillId="26" borderId="74" xfId="0" applyFont="1" applyFill="1" applyBorder="1" applyAlignment="1">
      <alignment horizontal="center" vertical="center" wrapText="1"/>
    </xf>
    <xf numFmtId="0" fontId="1" fillId="26" borderId="50" xfId="0" applyFont="1" applyFill="1" applyBorder="1" applyAlignment="1">
      <alignment horizontal="center" vertical="center" wrapText="1"/>
    </xf>
    <xf numFmtId="0" fontId="1" fillId="26" borderId="49" xfId="0" applyFont="1" applyFill="1" applyBorder="1" applyAlignment="1">
      <alignment horizontal="center" vertical="center" wrapText="1"/>
    </xf>
    <xf numFmtId="0" fontId="1" fillId="26" borderId="50" xfId="0" applyFont="1" applyFill="1" applyBorder="1" applyAlignment="1">
      <alignment horizontal="center" vertical="center"/>
    </xf>
    <xf numFmtId="0" fontId="1" fillId="26" borderId="4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26" borderId="104" xfId="0" applyFont="1" applyFill="1" applyBorder="1" applyAlignment="1">
      <alignment horizontal="center" vertical="center" wrapText="1"/>
    </xf>
    <xf numFmtId="0" fontId="1" fillId="26" borderId="89" xfId="0" applyFont="1" applyFill="1" applyBorder="1" applyAlignment="1">
      <alignment horizontal="center" vertical="center" wrapText="1"/>
    </xf>
    <xf numFmtId="0" fontId="1" fillId="26" borderId="123" xfId="0" applyFont="1" applyFill="1" applyBorder="1" applyAlignment="1">
      <alignment horizontal="center" vertical="center" wrapText="1"/>
    </xf>
    <xf numFmtId="0" fontId="1" fillId="26" borderId="122" xfId="0" applyFont="1" applyFill="1" applyBorder="1" applyAlignment="1">
      <alignment horizontal="center" vertical="center" wrapText="1"/>
    </xf>
    <xf numFmtId="0" fontId="1" fillId="26" borderId="1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1" fillId="0" borderId="122" xfId="0" applyFont="1" applyFill="1" applyBorder="1" applyAlignment="1">
      <alignment horizontal="center" vertical="center" wrapText="1"/>
    </xf>
    <xf numFmtId="0" fontId="1" fillId="0" borderId="114" xfId="0" applyFont="1" applyFill="1" applyBorder="1" applyAlignment="1">
      <alignment horizontal="center" vertical="center" wrapText="1"/>
    </xf>
    <xf numFmtId="0" fontId="1" fillId="0" borderId="1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124" xfId="0" applyFont="1" applyFill="1" applyBorder="1" applyAlignment="1">
      <alignment horizontal="center" vertical="center" wrapText="1"/>
    </xf>
    <xf numFmtId="0" fontId="1" fillId="0" borderId="112" xfId="0" applyFont="1" applyFill="1" applyBorder="1" applyAlignment="1">
      <alignment horizontal="center" vertical="center" wrapText="1"/>
    </xf>
    <xf numFmtId="0" fontId="1" fillId="26" borderId="111" xfId="0" applyFont="1" applyFill="1" applyBorder="1" applyAlignment="1">
      <alignment horizontal="center" vertical="center" wrapText="1"/>
    </xf>
    <xf numFmtId="0" fontId="1" fillId="26" borderId="115" xfId="0" applyFont="1" applyFill="1" applyBorder="1" applyAlignment="1">
      <alignment horizontal="center" vertical="center" wrapText="1"/>
    </xf>
    <xf numFmtId="0" fontId="1" fillId="0" borderId="104" xfId="0" applyFont="1" applyFill="1" applyBorder="1" applyAlignment="1">
      <alignment horizontal="center" vertical="center" wrapText="1"/>
    </xf>
    <xf numFmtId="0" fontId="1" fillId="26" borderId="118" xfId="0" applyFont="1" applyFill="1" applyBorder="1" applyAlignment="1">
      <alignment horizontal="center" vertical="center" wrapText="1"/>
    </xf>
    <xf numFmtId="0" fontId="1" fillId="26" borderId="117" xfId="0" applyFont="1" applyFill="1" applyBorder="1" applyAlignment="1">
      <alignment horizontal="center" vertical="center"/>
    </xf>
    <xf numFmtId="0" fontId="1" fillId="26" borderId="112" xfId="0" applyFont="1" applyFill="1" applyBorder="1" applyAlignment="1">
      <alignment horizontal="center" vertical="center"/>
    </xf>
    <xf numFmtId="0" fontId="1" fillId="26" borderId="130" xfId="0" applyFont="1" applyFill="1" applyBorder="1" applyAlignment="1">
      <alignment horizontal="center" vertical="center" wrapText="1"/>
    </xf>
    <xf numFmtId="0" fontId="1" fillId="26" borderId="114" xfId="0" applyFont="1" applyFill="1" applyBorder="1" applyAlignment="1">
      <alignment horizontal="center" vertical="center" wrapText="1"/>
    </xf>
    <xf numFmtId="0" fontId="1" fillId="26" borderId="13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82" xfId="0" applyFont="1" applyFill="1" applyBorder="1" applyAlignment="1">
      <alignment horizontal="center" vertical="center" wrapText="1"/>
    </xf>
    <xf numFmtId="0" fontId="2" fillId="0" borderId="8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1" fillId="26" borderId="83" xfId="0" applyFont="1" applyFill="1" applyBorder="1" applyAlignment="1">
      <alignment horizontal="center" vertical="center" wrapText="1"/>
    </xf>
    <xf numFmtId="0" fontId="1" fillId="26" borderId="6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165" fontId="3" fillId="0" borderId="17" xfId="0" applyNumberFormat="1" applyFont="1" applyFill="1" applyBorder="1" applyAlignment="1">
      <alignment horizontal="center"/>
    </xf>
  </cellXfs>
  <cellStyles count="64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Обычный 2 2" xfId="38"/>
    <cellStyle name="Обычный 2 3" xfId="39"/>
    <cellStyle name="Обычный 2 4" xfId="40"/>
    <cellStyle name="Обычный 2 5" xfId="37"/>
    <cellStyle name="Обычный 3" xfId="41"/>
    <cellStyle name="Обычный 3 2" xfId="42"/>
    <cellStyle name="Обычный 3 3" xfId="43"/>
    <cellStyle name="Обычный 4" xfId="44"/>
    <cellStyle name="Обычный 4 2" xfId="45"/>
    <cellStyle name="Обычный 4 2 2" xfId="46"/>
    <cellStyle name="Обычный 4 3" xfId="47"/>
    <cellStyle name="Обычный 4 4" xfId="48"/>
    <cellStyle name="Обычный 5" xfId="49"/>
    <cellStyle name="Обычный 6" xfId="50"/>
    <cellStyle name="Обычный 7" xfId="51"/>
    <cellStyle name="Обычный 8" xfId="62"/>
    <cellStyle name="Обычный 9" xfId="63"/>
    <cellStyle name="Плохой 2" xfId="52"/>
    <cellStyle name="Пояснение 2" xfId="53"/>
    <cellStyle name="Примечание 2" xfId="54"/>
    <cellStyle name="Процентный 2" xfId="55"/>
    <cellStyle name="Процентный 3" xfId="56"/>
    <cellStyle name="Процентный 4" xfId="57"/>
    <cellStyle name="Связанная ячейка 2" xfId="58"/>
    <cellStyle name="Текст предупреждения 2" xfId="59"/>
    <cellStyle name="Финансовый 2" xfId="60"/>
    <cellStyle name="Хороший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104775</xdr:colOff>
      <xdr:row>1</xdr:row>
      <xdr:rowOff>133350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ED361C2F-641C-4317-B8BB-34CFCEFF6367}"/>
            </a:ext>
          </a:extLst>
        </xdr:cNvPr>
        <xdr:cNvSpPr txBox="1">
          <a:spLocks noChangeArrowheads="1"/>
        </xdr:cNvSpPr>
      </xdr:nvSpPr>
      <xdr:spPr bwMode="auto">
        <a:xfrm>
          <a:off x="0" y="11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104775</xdr:colOff>
      <xdr:row>2</xdr:row>
      <xdr:rowOff>17689</xdr:rowOff>
    </xdr:to>
    <xdr:sp macro="" textlink="">
      <xdr:nvSpPr>
        <xdr:cNvPr id="6414470" name="Text Box 1">
          <a:extLst>
            <a:ext uri="{FF2B5EF4-FFF2-40B4-BE49-F238E27FC236}">
              <a16:creationId xmlns:a16="http://schemas.microsoft.com/office/drawing/2014/main" xmlns="" id="{00000000-0008-0000-0900-000086E06100}"/>
            </a:ext>
          </a:extLst>
        </xdr:cNvPr>
        <xdr:cNvSpPr txBox="1">
          <a:spLocks noChangeArrowheads="1"/>
        </xdr:cNvSpPr>
      </xdr:nvSpPr>
      <xdr:spPr bwMode="auto">
        <a:xfrm>
          <a:off x="0" y="114300"/>
          <a:ext cx="1047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104775</xdr:colOff>
      <xdr:row>2</xdr:row>
      <xdr:rowOff>28575</xdr:rowOff>
    </xdr:to>
    <xdr:sp macro="" textlink="">
      <xdr:nvSpPr>
        <xdr:cNvPr id="6413444" name="Text Box 1">
          <a:extLst>
            <a:ext uri="{FF2B5EF4-FFF2-40B4-BE49-F238E27FC236}">
              <a16:creationId xmlns:a16="http://schemas.microsoft.com/office/drawing/2014/main" xmlns="" id="{00000000-0008-0000-0A00-000084DC6100}"/>
            </a:ext>
          </a:extLst>
        </xdr:cNvPr>
        <xdr:cNvSpPr txBox="1">
          <a:spLocks noChangeArrowheads="1"/>
        </xdr:cNvSpPr>
      </xdr:nvSpPr>
      <xdr:spPr bwMode="auto">
        <a:xfrm>
          <a:off x="0" y="114300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104775</xdr:colOff>
      <xdr:row>1</xdr:row>
      <xdr:rowOff>133350</xdr:rowOff>
    </xdr:to>
    <xdr:sp macro="" textlink="">
      <xdr:nvSpPr>
        <xdr:cNvPr id="6415494" name="Text Box 1">
          <a:extLst>
            <a:ext uri="{FF2B5EF4-FFF2-40B4-BE49-F238E27FC236}">
              <a16:creationId xmlns:a16="http://schemas.microsoft.com/office/drawing/2014/main" xmlns="" id="{00000000-0008-0000-0B00-000086E46100}"/>
            </a:ext>
          </a:extLst>
        </xdr:cNvPr>
        <xdr:cNvSpPr txBox="1">
          <a:spLocks noChangeArrowheads="1"/>
        </xdr:cNvSpPr>
      </xdr:nvSpPr>
      <xdr:spPr bwMode="auto">
        <a:xfrm>
          <a:off x="0" y="11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104775</xdr:colOff>
      <xdr:row>1</xdr:row>
      <xdr:rowOff>133350</xdr:rowOff>
    </xdr:to>
    <xdr:sp macro="" textlink="">
      <xdr:nvSpPr>
        <xdr:cNvPr id="6416523" name="Text Box 1">
          <a:extLst>
            <a:ext uri="{FF2B5EF4-FFF2-40B4-BE49-F238E27FC236}">
              <a16:creationId xmlns:a16="http://schemas.microsoft.com/office/drawing/2014/main" xmlns="" id="{00000000-0008-0000-0C00-00008BE86100}"/>
            </a:ext>
          </a:extLst>
        </xdr:cNvPr>
        <xdr:cNvSpPr txBox="1">
          <a:spLocks noChangeArrowheads="1"/>
        </xdr:cNvSpPr>
      </xdr:nvSpPr>
      <xdr:spPr bwMode="auto">
        <a:xfrm>
          <a:off x="0" y="11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104775</xdr:colOff>
      <xdr:row>1</xdr:row>
      <xdr:rowOff>0</xdr:rowOff>
    </xdr:to>
    <xdr:sp macro="" textlink="">
      <xdr:nvSpPr>
        <xdr:cNvPr id="6417540" name="Text Box 1">
          <a:extLst>
            <a:ext uri="{FF2B5EF4-FFF2-40B4-BE49-F238E27FC236}">
              <a16:creationId xmlns:a16="http://schemas.microsoft.com/office/drawing/2014/main" xmlns="" id="{00000000-0008-0000-0D00-000084EC6100}"/>
            </a:ext>
          </a:extLst>
        </xdr:cNvPr>
        <xdr:cNvSpPr txBox="1">
          <a:spLocks noChangeArrowheads="1"/>
        </xdr:cNvSpPr>
      </xdr:nvSpPr>
      <xdr:spPr bwMode="auto">
        <a:xfrm>
          <a:off x="0" y="1143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104775</xdr:colOff>
      <xdr:row>2</xdr:row>
      <xdr:rowOff>9525</xdr:rowOff>
    </xdr:to>
    <xdr:sp macro="" textlink="">
      <xdr:nvSpPr>
        <xdr:cNvPr id="6418526" name="Text Box 1">
          <a:extLst>
            <a:ext uri="{FF2B5EF4-FFF2-40B4-BE49-F238E27FC236}">
              <a16:creationId xmlns:a16="http://schemas.microsoft.com/office/drawing/2014/main" xmlns="" id="{00000000-0008-0000-0E00-00005EF06100}"/>
            </a:ext>
          </a:extLst>
        </xdr:cNvPr>
        <xdr:cNvSpPr txBox="1">
          <a:spLocks noChangeArrowheads="1"/>
        </xdr:cNvSpPr>
      </xdr:nvSpPr>
      <xdr:spPr bwMode="auto">
        <a:xfrm>
          <a:off x="0" y="114300"/>
          <a:ext cx="1047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104775</xdr:colOff>
      <xdr:row>1</xdr:row>
      <xdr:rowOff>133350</xdr:rowOff>
    </xdr:to>
    <xdr:sp macro="" textlink="">
      <xdr:nvSpPr>
        <xdr:cNvPr id="6405266" name="Text Box 1">
          <a:extLst>
            <a:ext uri="{FF2B5EF4-FFF2-40B4-BE49-F238E27FC236}">
              <a16:creationId xmlns:a16="http://schemas.microsoft.com/office/drawing/2014/main" xmlns="" id="{00000000-0008-0000-0100-000092BC6100}"/>
            </a:ext>
          </a:extLst>
        </xdr:cNvPr>
        <xdr:cNvSpPr txBox="1">
          <a:spLocks noChangeArrowheads="1"/>
        </xdr:cNvSpPr>
      </xdr:nvSpPr>
      <xdr:spPr bwMode="auto">
        <a:xfrm>
          <a:off x="0" y="11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104775</xdr:colOff>
      <xdr:row>1</xdr:row>
      <xdr:rowOff>133350</xdr:rowOff>
    </xdr:to>
    <xdr:sp macro="" textlink="">
      <xdr:nvSpPr>
        <xdr:cNvPr id="6406278" name="Text Box 1">
          <a:extLst>
            <a:ext uri="{FF2B5EF4-FFF2-40B4-BE49-F238E27FC236}">
              <a16:creationId xmlns:a16="http://schemas.microsoft.com/office/drawing/2014/main" xmlns="" id="{00000000-0008-0000-0200-000086C06100}"/>
            </a:ext>
          </a:extLst>
        </xdr:cNvPr>
        <xdr:cNvSpPr txBox="1">
          <a:spLocks noChangeArrowheads="1"/>
        </xdr:cNvSpPr>
      </xdr:nvSpPr>
      <xdr:spPr bwMode="auto">
        <a:xfrm>
          <a:off x="0" y="11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104775</xdr:colOff>
      <xdr:row>1</xdr:row>
      <xdr:rowOff>133350</xdr:rowOff>
    </xdr:to>
    <xdr:sp macro="" textlink="">
      <xdr:nvSpPr>
        <xdr:cNvPr id="6407300" name="Text Box 1">
          <a:extLst>
            <a:ext uri="{FF2B5EF4-FFF2-40B4-BE49-F238E27FC236}">
              <a16:creationId xmlns:a16="http://schemas.microsoft.com/office/drawing/2014/main" xmlns="" id="{00000000-0008-0000-0300-000084C46100}"/>
            </a:ext>
          </a:extLst>
        </xdr:cNvPr>
        <xdr:cNvSpPr txBox="1">
          <a:spLocks noChangeArrowheads="1"/>
        </xdr:cNvSpPr>
      </xdr:nvSpPr>
      <xdr:spPr bwMode="auto">
        <a:xfrm>
          <a:off x="0" y="11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104775</xdr:colOff>
      <xdr:row>1</xdr:row>
      <xdr:rowOff>133350</xdr:rowOff>
    </xdr:to>
    <xdr:sp macro="" textlink="">
      <xdr:nvSpPr>
        <xdr:cNvPr id="6408324" name="Text Box 1">
          <a:extLst>
            <a:ext uri="{FF2B5EF4-FFF2-40B4-BE49-F238E27FC236}">
              <a16:creationId xmlns:a16="http://schemas.microsoft.com/office/drawing/2014/main" xmlns="" id="{00000000-0008-0000-0400-000084C86100}"/>
            </a:ext>
          </a:extLst>
        </xdr:cNvPr>
        <xdr:cNvSpPr txBox="1">
          <a:spLocks noChangeArrowheads="1"/>
        </xdr:cNvSpPr>
      </xdr:nvSpPr>
      <xdr:spPr bwMode="auto">
        <a:xfrm>
          <a:off x="0" y="11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104775</xdr:colOff>
      <xdr:row>1</xdr:row>
      <xdr:rowOff>133350</xdr:rowOff>
    </xdr:to>
    <xdr:sp macro="" textlink="">
      <xdr:nvSpPr>
        <xdr:cNvPr id="6409348" name="Text Box 1">
          <a:extLst>
            <a:ext uri="{FF2B5EF4-FFF2-40B4-BE49-F238E27FC236}">
              <a16:creationId xmlns:a16="http://schemas.microsoft.com/office/drawing/2014/main" xmlns="" id="{00000000-0008-0000-0500-000084CC6100}"/>
            </a:ext>
          </a:extLst>
        </xdr:cNvPr>
        <xdr:cNvSpPr txBox="1">
          <a:spLocks noChangeArrowheads="1"/>
        </xdr:cNvSpPr>
      </xdr:nvSpPr>
      <xdr:spPr bwMode="auto">
        <a:xfrm>
          <a:off x="0" y="11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104775</xdr:colOff>
      <xdr:row>1</xdr:row>
      <xdr:rowOff>133350</xdr:rowOff>
    </xdr:to>
    <xdr:sp macro="" textlink="">
      <xdr:nvSpPr>
        <xdr:cNvPr id="6410372" name="Text Box 1">
          <a:extLst>
            <a:ext uri="{FF2B5EF4-FFF2-40B4-BE49-F238E27FC236}">
              <a16:creationId xmlns:a16="http://schemas.microsoft.com/office/drawing/2014/main" xmlns="" id="{00000000-0008-0000-0600-000084D06100}"/>
            </a:ext>
          </a:extLst>
        </xdr:cNvPr>
        <xdr:cNvSpPr txBox="1">
          <a:spLocks noChangeArrowheads="1"/>
        </xdr:cNvSpPr>
      </xdr:nvSpPr>
      <xdr:spPr bwMode="auto">
        <a:xfrm>
          <a:off x="0" y="11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104775</xdr:colOff>
      <xdr:row>1</xdr:row>
      <xdr:rowOff>19050</xdr:rowOff>
    </xdr:to>
    <xdr:sp macro="" textlink="">
      <xdr:nvSpPr>
        <xdr:cNvPr id="6411396" name="Text Box 1">
          <a:extLst>
            <a:ext uri="{FF2B5EF4-FFF2-40B4-BE49-F238E27FC236}">
              <a16:creationId xmlns:a16="http://schemas.microsoft.com/office/drawing/2014/main" xmlns="" id="{00000000-0008-0000-0700-000084D46100}"/>
            </a:ext>
          </a:extLst>
        </xdr:cNvPr>
        <xdr:cNvSpPr txBox="1">
          <a:spLocks noChangeArrowheads="1"/>
        </xdr:cNvSpPr>
      </xdr:nvSpPr>
      <xdr:spPr bwMode="auto">
        <a:xfrm>
          <a:off x="0" y="11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104775</xdr:colOff>
      <xdr:row>2</xdr:row>
      <xdr:rowOff>28575</xdr:rowOff>
    </xdr:to>
    <xdr:sp macro="" textlink="">
      <xdr:nvSpPr>
        <xdr:cNvPr id="6412420" name="Text Box 1">
          <a:extLst>
            <a:ext uri="{FF2B5EF4-FFF2-40B4-BE49-F238E27FC236}">
              <a16:creationId xmlns:a16="http://schemas.microsoft.com/office/drawing/2014/main" xmlns="" id="{00000000-0008-0000-0800-000084D86100}"/>
            </a:ext>
          </a:extLst>
        </xdr:cNvPr>
        <xdr:cNvSpPr txBox="1">
          <a:spLocks noChangeArrowheads="1"/>
        </xdr:cNvSpPr>
      </xdr:nvSpPr>
      <xdr:spPr bwMode="auto">
        <a:xfrm>
          <a:off x="0" y="114300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  <pageSetUpPr fitToPage="1"/>
  </sheetPr>
  <dimension ref="A1:U101"/>
  <sheetViews>
    <sheetView showGridLines="0" showZeros="0" zoomScaleNormal="100" zoomScaleSheetLayoutView="55" workbookViewId="0">
      <pane xSplit="2" ySplit="5" topLeftCell="C6" activePane="bottomRight" state="frozen"/>
      <selection activeCell="B3" sqref="B3:B4"/>
      <selection pane="topRight" activeCell="B3" sqref="B3:B4"/>
      <selection pane="bottomLeft" activeCell="B3" sqref="B3:B4"/>
      <selection pane="bottomRight" activeCell="H13" sqref="H13"/>
    </sheetView>
  </sheetViews>
  <sheetFormatPr defaultColWidth="9.140625" defaultRowHeight="15" x14ac:dyDescent="0.2"/>
  <cols>
    <col min="1" max="1" width="9.5703125" style="68" hidden="1" customWidth="1"/>
    <col min="2" max="2" width="31.85546875" style="7" customWidth="1"/>
    <col min="3" max="3" width="16" style="7" customWidth="1"/>
    <col min="4" max="4" width="11" style="7" customWidth="1"/>
    <col min="5" max="5" width="11.85546875" style="7" customWidth="1"/>
    <col min="6" max="6" width="11" style="7" customWidth="1"/>
    <col min="7" max="7" width="11.42578125" style="7" customWidth="1"/>
    <col min="8" max="8" width="23.42578125" style="7" customWidth="1"/>
    <col min="9" max="9" width="11.5703125" style="7" customWidth="1"/>
    <col min="10" max="10" width="11.85546875" style="8" customWidth="1"/>
    <col min="11" max="11" width="11.5703125" style="7" customWidth="1"/>
    <col min="12" max="12" width="11.85546875" style="7" customWidth="1"/>
    <col min="13" max="13" width="9.5703125" style="7" customWidth="1"/>
    <col min="14" max="14" width="9.28515625" style="7" customWidth="1"/>
    <col min="15" max="15" width="11.140625" style="7" customWidth="1"/>
    <col min="16" max="16" width="16.85546875" style="115" customWidth="1"/>
    <col min="17" max="17" width="42.42578125" style="7" hidden="1" customWidth="1"/>
    <col min="18" max="18" width="18.85546875" style="7" bestFit="1" customWidth="1"/>
    <col min="19" max="20" width="9.140625" style="7"/>
    <col min="21" max="21" width="12.5703125" style="7" customWidth="1"/>
    <col min="22" max="16384" width="9.140625" style="7"/>
  </cols>
  <sheetData>
    <row r="1" spans="1:21" ht="16.5" x14ac:dyDescent="0.2">
      <c r="B1" s="357" t="s">
        <v>143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113" t="s">
        <v>112</v>
      </c>
      <c r="Q1" s="69"/>
      <c r="R1" s="177">
        <v>44092</v>
      </c>
    </row>
    <row r="2" spans="1:21" ht="18" customHeight="1" x14ac:dyDescent="0.2">
      <c r="B2" s="364" t="s">
        <v>171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113" t="s">
        <v>113</v>
      </c>
      <c r="Q2" s="69"/>
    </row>
    <row r="3" spans="1:21" s="8" customFormat="1" ht="28.5" customHeight="1" x14ac:dyDescent="0.2">
      <c r="A3" s="68"/>
      <c r="B3" s="358" t="s">
        <v>0</v>
      </c>
      <c r="C3" s="365" t="s">
        <v>164</v>
      </c>
      <c r="D3" s="360" t="s">
        <v>144</v>
      </c>
      <c r="E3" s="361"/>
      <c r="F3" s="361"/>
      <c r="G3" s="361"/>
      <c r="H3" s="367" t="s">
        <v>145</v>
      </c>
      <c r="I3" s="368"/>
      <c r="J3" s="368"/>
      <c r="K3" s="368"/>
      <c r="L3" s="369"/>
      <c r="M3" s="362" t="s">
        <v>146</v>
      </c>
      <c r="N3" s="362"/>
      <c r="O3" s="363"/>
      <c r="P3" s="113"/>
      <c r="Q3" s="69"/>
    </row>
    <row r="4" spans="1:21" s="8" customFormat="1" ht="46.5" customHeight="1" x14ac:dyDescent="0.2">
      <c r="A4" s="68"/>
      <c r="B4" s="359"/>
      <c r="C4" s="366"/>
      <c r="D4" s="187" t="s">
        <v>166</v>
      </c>
      <c r="E4" s="225" t="s">
        <v>165</v>
      </c>
      <c r="F4" s="223" t="s">
        <v>163</v>
      </c>
      <c r="G4" s="294" t="s">
        <v>167</v>
      </c>
      <c r="H4" s="326" t="s">
        <v>168</v>
      </c>
      <c r="I4" s="333" t="s">
        <v>166</v>
      </c>
      <c r="J4" s="352" t="s">
        <v>169</v>
      </c>
      <c r="K4" s="223" t="s">
        <v>163</v>
      </c>
      <c r="L4" s="223" t="s">
        <v>167</v>
      </c>
      <c r="M4" s="198" t="s">
        <v>166</v>
      </c>
      <c r="N4" s="223" t="s">
        <v>163</v>
      </c>
      <c r="O4" s="223" t="s">
        <v>167</v>
      </c>
      <c r="P4" s="115" t="s">
        <v>155</v>
      </c>
    </row>
    <row r="5" spans="1:21" s="12" customFormat="1" ht="15.75" x14ac:dyDescent="0.25">
      <c r="A5" s="100">
        <f>IF(OR(D5="",D5=0),"x",D5)</f>
        <v>44635.0983277056</v>
      </c>
      <c r="B5" s="199" t="s">
        <v>1</v>
      </c>
      <c r="C5" s="272">
        <v>47512.856463999997</v>
      </c>
      <c r="D5" s="200">
        <v>44635.0983277056</v>
      </c>
      <c r="E5" s="235">
        <f>IFERROR(D5/C5*100,0)</f>
        <v>93.943201166036303</v>
      </c>
      <c r="F5" s="234">
        <v>43536.214329999995</v>
      </c>
      <c r="G5" s="81">
        <f>IFERROR(D5-F5,"")</f>
        <v>1098.883997705605</v>
      </c>
      <c r="H5" s="306">
        <v>129561.81433733336</v>
      </c>
      <c r="I5" s="235">
        <v>148732.89994999999</v>
      </c>
      <c r="J5" s="306">
        <f>IFERROR(I5/H5*100,"")</f>
        <v>114.79686411518742</v>
      </c>
      <c r="K5" s="234">
        <v>116113.87508199998</v>
      </c>
      <c r="L5" s="81">
        <f>IFERROR(I5-K5,"")</f>
        <v>32619.024868000008</v>
      </c>
      <c r="M5" s="202">
        <f>IFERROR(IF(D5&gt;0,I5/D5*10,""),"")</f>
        <v>33.321960860939669</v>
      </c>
      <c r="N5" s="72">
        <f>IFERROR(IF(F5&gt;0,K5/F5*10,""),"")</f>
        <v>26.670641182044182</v>
      </c>
      <c r="O5" s="139">
        <f>IFERROR(M5-N5,0)</f>
        <v>6.6513196788954865</v>
      </c>
      <c r="P5" s="116"/>
      <c r="Q5" s="13" t="s">
        <v>160</v>
      </c>
      <c r="R5" s="13"/>
    </row>
    <row r="6" spans="1:21" s="13" customFormat="1" ht="15.75" x14ac:dyDescent="0.25">
      <c r="A6" s="100">
        <f t="shared" ref="A6:A69" si="0">IF(OR(D6="",D6=0),"x",D6)</f>
        <v>7406.1291443999999</v>
      </c>
      <c r="B6" s="203" t="s">
        <v>2</v>
      </c>
      <c r="C6" s="204">
        <v>8571.7818060999998</v>
      </c>
      <c r="D6" s="194">
        <v>7406.1291443999999</v>
      </c>
      <c r="E6" s="236">
        <f>IFERROR(D6/C6*100,0)</f>
        <v>86.401279359788674</v>
      </c>
      <c r="F6" s="229">
        <f>SUM(F7:F23)</f>
        <v>7439.005000000001</v>
      </c>
      <c r="G6" s="82">
        <f>IFERROR(D6-F6,"")</f>
        <v>-32.875855600001159</v>
      </c>
      <c r="H6" s="307">
        <v>33024.227000000006</v>
      </c>
      <c r="I6" s="236">
        <v>33785.956700000002</v>
      </c>
      <c r="J6" s="307">
        <f>IFERROR(I6/H6*100,"")</f>
        <v>102.30657844012516</v>
      </c>
      <c r="K6" s="229">
        <v>27194.396218000002</v>
      </c>
      <c r="L6" s="82">
        <f>IFERROR(I6-K6,"")</f>
        <v>6591.5604820000008</v>
      </c>
      <c r="M6" s="94">
        <f>IFERROR(IF(D6&gt;0,I6/D6*10,""),"")</f>
        <v>45.618913795942369</v>
      </c>
      <c r="N6" s="73">
        <f>IFERROR(IF(F6&gt;0,K6/F6*10,""),"")</f>
        <v>36.556496759983354</v>
      </c>
      <c r="O6" s="140">
        <f t="shared" ref="O6:O69" si="1">IFERROR(M6-N6,0)</f>
        <v>9.0624170359590153</v>
      </c>
      <c r="P6" s="116"/>
      <c r="Q6" s="13" t="s">
        <v>160</v>
      </c>
    </row>
    <row r="7" spans="1:21" s="1" customFormat="1" ht="15.75" x14ac:dyDescent="0.25">
      <c r="A7" s="100">
        <f t="shared" si="0"/>
        <v>611.85221799999999</v>
      </c>
      <c r="B7" s="205" t="s">
        <v>3</v>
      </c>
      <c r="C7" s="206">
        <v>718.74922819999995</v>
      </c>
      <c r="D7" s="195">
        <v>611.85221799999999</v>
      </c>
      <c r="E7" s="230">
        <f>IFERROR(D7/C7*100,0)</f>
        <v>85.127356523539149</v>
      </c>
      <c r="F7" s="230">
        <v>611.21199999999999</v>
      </c>
      <c r="G7" s="83">
        <f>IFERROR(D7-F7,"")</f>
        <v>0.64021800000000439</v>
      </c>
      <c r="H7" s="308">
        <v>3553.6000000000004</v>
      </c>
      <c r="I7" s="230">
        <v>3395.6483760000001</v>
      </c>
      <c r="J7" s="308">
        <f>IFERROR(I7/H7*100,"")</f>
        <v>95.555165916253941</v>
      </c>
      <c r="K7" s="131">
        <v>2817.5545000000002</v>
      </c>
      <c r="L7" s="83">
        <f>IFERROR(I7-K7,"")</f>
        <v>578.09387599999991</v>
      </c>
      <c r="M7" s="95">
        <f>IFERROR(IF(D7&gt;0,I7/D7*10,""),"")</f>
        <v>55.497851868537317</v>
      </c>
      <c r="N7" s="74">
        <f>IFERROR(IF(F7&gt;0,K7/F7*10,""),"")</f>
        <v>46.097826940570542</v>
      </c>
      <c r="O7" s="99">
        <f t="shared" si="1"/>
        <v>9.4000249279667756</v>
      </c>
      <c r="P7" s="116"/>
      <c r="Q7" s="13" t="s">
        <v>160</v>
      </c>
    </row>
    <row r="8" spans="1:21" s="1" customFormat="1" ht="15.75" x14ac:dyDescent="0.25">
      <c r="A8" s="100">
        <f t="shared" si="0"/>
        <v>216.67228</v>
      </c>
      <c r="B8" s="205" t="s">
        <v>4</v>
      </c>
      <c r="C8" s="206">
        <v>382.4676</v>
      </c>
      <c r="D8" s="195">
        <v>216.67228</v>
      </c>
      <c r="E8" s="230">
        <f>IFERROR(D8/C8*100,0)</f>
        <v>56.651146397760229</v>
      </c>
      <c r="F8" s="230">
        <v>305.62200000000001</v>
      </c>
      <c r="G8" s="83">
        <f>IFERROR(D8-F8,"")</f>
        <v>-88.949720000000013</v>
      </c>
      <c r="H8" s="308">
        <v>2000.85</v>
      </c>
      <c r="I8" s="230">
        <v>1119.7785999999999</v>
      </c>
      <c r="J8" s="308">
        <f>IFERROR(I8/H8*100,"")</f>
        <v>55.96514481345428</v>
      </c>
      <c r="K8" s="131">
        <v>1274.32032</v>
      </c>
      <c r="L8" s="83">
        <f>IFERROR(I8-K8,"")</f>
        <v>-154.54172000000017</v>
      </c>
      <c r="M8" s="95">
        <f>IFERROR(IF(D8&gt;0,I8/D8*10,""),"")</f>
        <v>51.680750301792173</v>
      </c>
      <c r="N8" s="74">
        <f>IFERROR(IF(F8&gt;0,K8/F8*10,""),"")</f>
        <v>41.695961678151441</v>
      </c>
      <c r="O8" s="99">
        <f t="shared" si="1"/>
        <v>9.9847886236407319</v>
      </c>
      <c r="P8" s="116"/>
      <c r="Q8" s="13" t="s">
        <v>160</v>
      </c>
    </row>
    <row r="9" spans="1:21" s="1" customFormat="1" ht="15.75" x14ac:dyDescent="0.25">
      <c r="A9" s="100">
        <f t="shared" si="0"/>
        <v>89.926339999999996</v>
      </c>
      <c r="B9" s="205" t="s">
        <v>5</v>
      </c>
      <c r="C9" s="206">
        <v>94.630539999999996</v>
      </c>
      <c r="D9" s="195">
        <v>89.926339999999996</v>
      </c>
      <c r="E9" s="230">
        <f>IFERROR(D9/C9*100,0)</f>
        <v>95.028877569545728</v>
      </c>
      <c r="F9" s="230">
        <v>79.204999999999998</v>
      </c>
      <c r="G9" s="83">
        <f>IFERROR(D9-F9,"")</f>
        <v>10.721339999999998</v>
      </c>
      <c r="H9" s="308">
        <v>240.1</v>
      </c>
      <c r="I9" s="230">
        <v>221.07453599999999</v>
      </c>
      <c r="J9" s="308">
        <f>IFERROR(I9/H9*100,"")</f>
        <v>92.076024989587665</v>
      </c>
      <c r="K9" s="131">
        <v>185.37562</v>
      </c>
      <c r="L9" s="83">
        <f>IFERROR(I9-K9,"")</f>
        <v>35.698915999999997</v>
      </c>
      <c r="M9" s="95">
        <f>IFERROR(IF(D9&gt;0,I9/D9*10,""),"")</f>
        <v>24.583957937129433</v>
      </c>
      <c r="N9" s="74">
        <f>IFERROR(IF(F9&gt;0,K9/F9*10,""),"")</f>
        <v>23.404535067230604</v>
      </c>
      <c r="O9" s="99">
        <f t="shared" si="1"/>
        <v>1.1794228698988292</v>
      </c>
      <c r="P9" s="116"/>
      <c r="Q9" s="13" t="s">
        <v>160</v>
      </c>
    </row>
    <row r="10" spans="1:21" s="1" customFormat="1" ht="15.75" x14ac:dyDescent="0.25">
      <c r="A10" s="100">
        <f t="shared" si="0"/>
        <v>1376.2080000000001</v>
      </c>
      <c r="B10" s="205" t="s">
        <v>6</v>
      </c>
      <c r="C10" s="206">
        <v>1603.6210214</v>
      </c>
      <c r="D10" s="195">
        <v>1376.2080000000001</v>
      </c>
      <c r="E10" s="230">
        <f>IFERROR(D10/C10*100,0)</f>
        <v>85.81878022517671</v>
      </c>
      <c r="F10" s="230">
        <v>1241</v>
      </c>
      <c r="G10" s="83">
        <f>IFERROR(D10-F10,"")</f>
        <v>135.20800000000008</v>
      </c>
      <c r="H10" s="308">
        <v>5150.8</v>
      </c>
      <c r="I10" s="230">
        <v>5983.7886000000008</v>
      </c>
      <c r="J10" s="308">
        <f>IFERROR(I10/H10*100,"")</f>
        <v>116.17202376329891</v>
      </c>
      <c r="K10" s="131">
        <v>3850.9679999999998</v>
      </c>
      <c r="L10" s="83">
        <f>IFERROR(I10-K10,"")</f>
        <v>2132.8206000000009</v>
      </c>
      <c r="M10" s="95">
        <f>IFERROR(IF(D10&gt;0,I10/D10*10,""),"")</f>
        <v>43.48026315789474</v>
      </c>
      <c r="N10" s="74">
        <f>IFERROR(IF(F10&gt;0,K10/F10*10,""),"")</f>
        <v>31.031168412570509</v>
      </c>
      <c r="O10" s="99">
        <f t="shared" si="1"/>
        <v>12.449094745324231</v>
      </c>
      <c r="P10" s="116"/>
      <c r="Q10" s="13" t="s">
        <v>160</v>
      </c>
      <c r="S10" s="174"/>
      <c r="T10" s="174"/>
      <c r="U10" s="174"/>
    </row>
    <row r="11" spans="1:21" s="1" customFormat="1" ht="15.75" x14ac:dyDescent="0.25">
      <c r="A11" s="100">
        <f t="shared" si="0"/>
        <v>65.66061400000001</v>
      </c>
      <c r="B11" s="205" t="s">
        <v>7</v>
      </c>
      <c r="C11" s="206">
        <v>69.166600000000003</v>
      </c>
      <c r="D11" s="195">
        <v>65.66061400000001</v>
      </c>
      <c r="E11" s="230">
        <f>IFERROR(D11/C11*100,0)</f>
        <v>94.931099692626219</v>
      </c>
      <c r="F11" s="230">
        <v>61.597000000000001</v>
      </c>
      <c r="G11" s="83">
        <f>IFERROR(D11-F11,"")</f>
        <v>4.0636140000000083</v>
      </c>
      <c r="H11" s="308">
        <v>131.59</v>
      </c>
      <c r="I11" s="230">
        <v>145.046086</v>
      </c>
      <c r="J11" s="308">
        <f>IFERROR(I11/H11*100,"")</f>
        <v>110.22576639562276</v>
      </c>
      <c r="K11" s="131">
        <v>106.4348</v>
      </c>
      <c r="L11" s="83">
        <f>IFERROR(I11-K11,"")</f>
        <v>38.611286000000007</v>
      </c>
      <c r="M11" s="95">
        <f>IFERROR(IF(D11&gt;0,I11/D11*10,""),"")</f>
        <v>22.090272564310773</v>
      </c>
      <c r="N11" s="74">
        <f>IFERROR(IF(F11&gt;0,K11/F11*10,""),"")</f>
        <v>17.279218143740767</v>
      </c>
      <c r="O11" s="99">
        <f t="shared" si="1"/>
        <v>4.8110544205700059</v>
      </c>
      <c r="P11" s="116"/>
      <c r="Q11" s="13" t="s">
        <v>160</v>
      </c>
      <c r="S11" s="174"/>
      <c r="T11" s="174"/>
      <c r="U11" s="174"/>
    </row>
    <row r="12" spans="1:21" s="1" customFormat="1" ht="15.75" x14ac:dyDescent="0.25">
      <c r="A12" s="100">
        <f t="shared" si="0"/>
        <v>91.244200000000006</v>
      </c>
      <c r="B12" s="205" t="s">
        <v>8</v>
      </c>
      <c r="C12" s="206">
        <v>101.34278999999999</v>
      </c>
      <c r="D12" s="195">
        <v>91.244200000000006</v>
      </c>
      <c r="E12" s="230">
        <f>IFERROR(D12/C12*100,0)</f>
        <v>90.035216121442886</v>
      </c>
      <c r="F12" s="230">
        <v>84.221999999999994</v>
      </c>
      <c r="G12" s="83">
        <f>IFERROR(D12-F12,"")</f>
        <v>7.0222000000000122</v>
      </c>
      <c r="H12" s="308">
        <v>200</v>
      </c>
      <c r="I12" s="230">
        <v>267.596</v>
      </c>
      <c r="J12" s="308">
        <f>IFERROR(I12/H12*100,"")</f>
        <v>133.798</v>
      </c>
      <c r="K12" s="131">
        <v>204.26729400000002</v>
      </c>
      <c r="L12" s="83">
        <f>IFERROR(I12-K12,"")</f>
        <v>63.328705999999983</v>
      </c>
      <c r="M12" s="95">
        <f>IFERROR(IF(D12&gt;0,I12/D12*10,""),"")</f>
        <v>29.327453142227121</v>
      </c>
      <c r="N12" s="74">
        <f>IFERROR(IF(F12&gt;0,K12/F12*10,""),"")</f>
        <v>24.253436631758927</v>
      </c>
      <c r="O12" s="99">
        <f t="shared" si="1"/>
        <v>5.0740165104681942</v>
      </c>
      <c r="P12" s="116"/>
      <c r="Q12" s="13" t="s">
        <v>160</v>
      </c>
      <c r="S12" s="174"/>
      <c r="T12" s="174"/>
      <c r="U12" s="174"/>
    </row>
    <row r="13" spans="1:21" s="1" customFormat="1" ht="15.75" x14ac:dyDescent="0.25">
      <c r="A13" s="100">
        <f t="shared" si="0"/>
        <v>28.8414164</v>
      </c>
      <c r="B13" s="205" t="s">
        <v>9</v>
      </c>
      <c r="C13" s="206">
        <v>28.6694</v>
      </c>
      <c r="D13" s="195">
        <v>28.8414164</v>
      </c>
      <c r="E13" s="230">
        <f>IFERROR(D13/C13*100,0)</f>
        <v>100.6</v>
      </c>
      <c r="F13" s="230">
        <v>35.058999999999997</v>
      </c>
      <c r="G13" s="83">
        <f>IFERROR(D13-F13,"")</f>
        <v>-6.2175835999999975</v>
      </c>
      <c r="H13" s="308">
        <v>40.126000000000005</v>
      </c>
      <c r="I13" s="230">
        <v>60.845897999999998</v>
      </c>
      <c r="J13" s="308">
        <f>IFERROR(I13/H13*100,"")</f>
        <v>151.63708817225736</v>
      </c>
      <c r="K13" s="131">
        <v>44.118129999999994</v>
      </c>
      <c r="L13" s="83">
        <f>IFERROR(I13-K13,"")</f>
        <v>16.727768000000005</v>
      </c>
      <c r="M13" s="95">
        <f>IFERROR(IF(D13&gt;0,I13/D13*10,""),"")</f>
        <v>21.096709383523894</v>
      </c>
      <c r="N13" s="74">
        <f>IFERROR(IF(F13&gt;0,K13/F13*10,""),"")</f>
        <v>12.583967027011608</v>
      </c>
      <c r="O13" s="99">
        <f t="shared" si="1"/>
        <v>8.5127423565122857</v>
      </c>
      <c r="P13" s="116"/>
      <c r="Q13" s="13" t="s">
        <v>160</v>
      </c>
      <c r="S13" s="174"/>
      <c r="T13" s="174"/>
      <c r="U13" s="174"/>
    </row>
    <row r="14" spans="1:21" s="1" customFormat="1" ht="15.75" x14ac:dyDescent="0.25">
      <c r="A14" s="100">
        <f t="shared" si="0"/>
        <v>800.41383999999994</v>
      </c>
      <c r="B14" s="205" t="s">
        <v>10</v>
      </c>
      <c r="C14" s="206">
        <v>991.9714788</v>
      </c>
      <c r="D14" s="195">
        <v>800.41383999999994</v>
      </c>
      <c r="E14" s="230">
        <f>IFERROR(D14/C14*100,0)</f>
        <v>80.689198944335601</v>
      </c>
      <c r="F14" s="230">
        <v>880.49</v>
      </c>
      <c r="G14" s="83">
        <f>IFERROR(D14-F14,"")</f>
        <v>-80.076160000000073</v>
      </c>
      <c r="H14" s="308">
        <v>5100</v>
      </c>
      <c r="I14" s="230">
        <v>4550.9931000000006</v>
      </c>
      <c r="J14" s="308">
        <f>IFERROR(I14/H14*100,"")</f>
        <v>89.235158823529432</v>
      </c>
      <c r="K14" s="131">
        <v>3932.0415400000002</v>
      </c>
      <c r="L14" s="83">
        <f>IFERROR(I14-K14,"")</f>
        <v>618.95156000000043</v>
      </c>
      <c r="M14" s="95">
        <f>IFERROR(IF(D14&gt;0,I14/D14*10,""),"")</f>
        <v>56.858001106027857</v>
      </c>
      <c r="N14" s="74">
        <f>IFERROR(IF(F14&gt;0,K14/F14*10,""),"")</f>
        <v>44.657424161546409</v>
      </c>
      <c r="O14" s="99">
        <f t="shared" si="1"/>
        <v>12.200576944481448</v>
      </c>
      <c r="P14" s="116"/>
      <c r="Q14" s="13" t="s">
        <v>160</v>
      </c>
      <c r="S14" s="174"/>
      <c r="T14" s="174"/>
      <c r="U14" s="174"/>
    </row>
    <row r="15" spans="1:21" s="1" customFormat="1" ht="15.75" x14ac:dyDescent="0.25">
      <c r="A15" s="100">
        <f t="shared" si="0"/>
        <v>736.19079999999997</v>
      </c>
      <c r="B15" s="205" t="s">
        <v>11</v>
      </c>
      <c r="C15" s="206">
        <v>830.80053669999995</v>
      </c>
      <c r="D15" s="195">
        <v>736.19079999999997</v>
      </c>
      <c r="E15" s="230">
        <f>IFERROR(D15/C15*100,0)</f>
        <v>88.612220079226631</v>
      </c>
      <c r="F15" s="230">
        <v>735.8</v>
      </c>
      <c r="G15" s="83">
        <f>IFERROR(D15-F15,"")</f>
        <v>0.39080000000001291</v>
      </c>
      <c r="H15" s="308">
        <v>3050</v>
      </c>
      <c r="I15" s="230">
        <v>3683.9720000000002</v>
      </c>
      <c r="J15" s="308">
        <f>IFERROR(I15/H15*100,"")</f>
        <v>120.78596721311476</v>
      </c>
      <c r="K15" s="131">
        <v>2864.6855999999998</v>
      </c>
      <c r="L15" s="83">
        <f>IFERROR(I15-K15,"")</f>
        <v>819.28640000000041</v>
      </c>
      <c r="M15" s="95">
        <f>IFERROR(IF(D15&gt;0,I15/D15*10,""),"")</f>
        <v>50.040994807324417</v>
      </c>
      <c r="N15" s="74">
        <f>IFERROR(IF(F15&gt;0,K15/F15*10,""),"")</f>
        <v>38.932938298450665</v>
      </c>
      <c r="O15" s="99">
        <f t="shared" si="1"/>
        <v>11.108056508873752</v>
      </c>
      <c r="P15" s="116"/>
      <c r="Q15" s="13" t="s">
        <v>160</v>
      </c>
      <c r="S15" s="174"/>
      <c r="T15" s="174"/>
      <c r="U15" s="174"/>
    </row>
    <row r="16" spans="1:21" s="1" customFormat="1" ht="15.75" x14ac:dyDescent="0.25">
      <c r="A16" s="100">
        <f t="shared" si="0"/>
        <v>168.62572</v>
      </c>
      <c r="B16" s="205" t="s">
        <v>58</v>
      </c>
      <c r="C16" s="206">
        <v>174.480682</v>
      </c>
      <c r="D16" s="195">
        <v>168.62572</v>
      </c>
      <c r="E16" s="230">
        <f>IFERROR(D16/C16*100,0)</f>
        <v>96.644349430041771</v>
      </c>
      <c r="F16" s="230">
        <v>158.19</v>
      </c>
      <c r="G16" s="83">
        <f>IFERROR(D16-F16,"")</f>
        <v>10.435720000000003</v>
      </c>
      <c r="H16" s="308">
        <v>474.7</v>
      </c>
      <c r="I16" s="230">
        <v>658.72678800000006</v>
      </c>
      <c r="J16" s="308">
        <f>IFERROR(I16/H16*100,"")</f>
        <v>138.76696608384245</v>
      </c>
      <c r="K16" s="131">
        <v>453.73215600000003</v>
      </c>
      <c r="L16" s="83">
        <f>IFERROR(I16-K16,"")</f>
        <v>204.99463200000002</v>
      </c>
      <c r="M16" s="95">
        <f>IFERROR(IF(D16&gt;0,I16/D16*10,""),"")</f>
        <v>39.064431452094027</v>
      </c>
      <c r="N16" s="74">
        <f>IFERROR(IF(F16&gt;0,K16/F16*10,""),"")</f>
        <v>28.682733168974018</v>
      </c>
      <c r="O16" s="99">
        <f t="shared" si="1"/>
        <v>10.381698283120009</v>
      </c>
      <c r="P16" s="116"/>
      <c r="Q16" s="13" t="s">
        <v>160</v>
      </c>
      <c r="S16" s="174"/>
      <c r="T16" s="174"/>
      <c r="U16" s="174"/>
    </row>
    <row r="17" spans="1:21" s="49" customFormat="1" ht="15.75" x14ac:dyDescent="0.25">
      <c r="A17" s="100">
        <f t="shared" si="0"/>
        <v>736.78434000000004</v>
      </c>
      <c r="B17" s="205" t="s">
        <v>12</v>
      </c>
      <c r="C17" s="206">
        <v>846.98928999999998</v>
      </c>
      <c r="D17" s="195">
        <v>736.78434000000004</v>
      </c>
      <c r="E17" s="230">
        <f>IFERROR(D17/C17*100,0)</f>
        <v>86.988625322523276</v>
      </c>
      <c r="F17" s="230">
        <v>799.63</v>
      </c>
      <c r="G17" s="83">
        <f>IFERROR(D17-F17,"")</f>
        <v>-62.845659999999953</v>
      </c>
      <c r="H17" s="308">
        <v>3677.27</v>
      </c>
      <c r="I17" s="230">
        <v>3479.3314799999998</v>
      </c>
      <c r="J17" s="308">
        <f>IFERROR(I17/H17*100,"")</f>
        <v>94.617242682751055</v>
      </c>
      <c r="K17" s="131">
        <v>3257.931</v>
      </c>
      <c r="L17" s="83">
        <f>IFERROR(I17-K17,"")</f>
        <v>221.40047999999979</v>
      </c>
      <c r="M17" s="95">
        <f>IFERROR(IF(D17&gt;0,I17/D17*10,""),"")</f>
        <v>47.223200753696794</v>
      </c>
      <c r="N17" s="74">
        <f>IFERROR(IF(F17&gt;0,K17/F17*10,""),"")</f>
        <v>40.742981128772058</v>
      </c>
      <c r="O17" s="99">
        <f t="shared" si="1"/>
        <v>6.4802196249247359</v>
      </c>
      <c r="P17" s="116"/>
      <c r="Q17" s="13" t="s">
        <v>160</v>
      </c>
      <c r="S17" s="174"/>
      <c r="T17" s="174"/>
      <c r="U17" s="174"/>
    </row>
    <row r="18" spans="1:21" s="49" customFormat="1" ht="15.75" x14ac:dyDescent="0.25">
      <c r="A18" s="100">
        <f t="shared" si="0"/>
        <v>692.14510200000007</v>
      </c>
      <c r="B18" s="205" t="s">
        <v>13</v>
      </c>
      <c r="C18" s="206">
        <v>724.68286999999998</v>
      </c>
      <c r="D18" s="195">
        <v>692.14510200000007</v>
      </c>
      <c r="E18" s="230">
        <f>IFERROR(D18/C18*100,0)</f>
        <v>95.510068010852805</v>
      </c>
      <c r="F18" s="230">
        <v>684.04100000000005</v>
      </c>
      <c r="G18" s="83">
        <f>IFERROR(D18-F18,"")</f>
        <v>8.1041020000000117</v>
      </c>
      <c r="H18" s="308">
        <v>2871.7</v>
      </c>
      <c r="I18" s="230">
        <v>3017.645888</v>
      </c>
      <c r="J18" s="308">
        <f>IFERROR(I18/H18*100,"")</f>
        <v>105.08221220879619</v>
      </c>
      <c r="K18" s="131">
        <v>2335.4340300000003</v>
      </c>
      <c r="L18" s="83">
        <f>IFERROR(I18-K18,"")</f>
        <v>682.21185799999967</v>
      </c>
      <c r="M18" s="95">
        <f>IFERROR(IF(D18&gt;0,I18/D18*10,""),"")</f>
        <v>43.598457596251251</v>
      </c>
      <c r="N18" s="74">
        <f>IFERROR(IF(F18&gt;0,K18/F18*10,""),"")</f>
        <v>34.141725861461524</v>
      </c>
      <c r="O18" s="99">
        <f t="shared" si="1"/>
        <v>9.4567317347897273</v>
      </c>
      <c r="P18" s="116"/>
      <c r="Q18" s="13" t="s">
        <v>160</v>
      </c>
      <c r="S18" s="174"/>
      <c r="T18" s="174"/>
      <c r="U18" s="174"/>
    </row>
    <row r="19" spans="1:21" s="49" customFormat="1" ht="15.75" x14ac:dyDescent="0.25">
      <c r="A19" s="100">
        <f t="shared" si="0"/>
        <v>135.589686</v>
      </c>
      <c r="B19" s="205" t="s">
        <v>14</v>
      </c>
      <c r="C19" s="206">
        <v>156.53395</v>
      </c>
      <c r="D19" s="195">
        <v>135.589686</v>
      </c>
      <c r="E19" s="230">
        <f>IFERROR(D19/C19*100,0)</f>
        <v>86.619986271348807</v>
      </c>
      <c r="F19" s="230">
        <v>136.69999999999999</v>
      </c>
      <c r="G19" s="83">
        <f>IFERROR(D19-F19,"")</f>
        <v>-1.1103139999999883</v>
      </c>
      <c r="H19" s="308">
        <v>290.39999999999998</v>
      </c>
      <c r="I19" s="230">
        <v>360.960848</v>
      </c>
      <c r="J19" s="308">
        <f>IFERROR(I19/H19*100,"")</f>
        <v>124.29781267217632</v>
      </c>
      <c r="K19" s="131">
        <v>281.98180000000002</v>
      </c>
      <c r="L19" s="83">
        <f>IFERROR(I19-K19,"")</f>
        <v>78.979047999999977</v>
      </c>
      <c r="M19" s="95">
        <f>IFERROR(IF(D19&gt;0,I19/D19*10,""),"")</f>
        <v>26.621556450835058</v>
      </c>
      <c r="N19" s="74">
        <f>IFERROR(IF(F19&gt;0,K19/F19*10,""),"")</f>
        <v>20.627783467446967</v>
      </c>
      <c r="O19" s="99">
        <f t="shared" si="1"/>
        <v>5.9937729833880908</v>
      </c>
      <c r="P19" s="116"/>
      <c r="Q19" s="13" t="s">
        <v>160</v>
      </c>
      <c r="S19" s="174"/>
      <c r="T19" s="174"/>
      <c r="U19" s="174"/>
    </row>
    <row r="20" spans="1:21" s="1" customFormat="1" ht="15.75" x14ac:dyDescent="0.25">
      <c r="A20" s="100">
        <f t="shared" si="0"/>
        <v>978.51507400000003</v>
      </c>
      <c r="B20" s="205" t="s">
        <v>15</v>
      </c>
      <c r="C20" s="206">
        <v>1113.9412</v>
      </c>
      <c r="D20" s="195">
        <v>978.51507400000003</v>
      </c>
      <c r="E20" s="230">
        <f>IFERROR(D20/C20*100,0)</f>
        <v>87.842614493475963</v>
      </c>
      <c r="F20" s="230">
        <v>930.78200000000004</v>
      </c>
      <c r="G20" s="83">
        <f>IFERROR(D20-F20,"")</f>
        <v>47.733073999999988</v>
      </c>
      <c r="H20" s="308">
        <v>3916.8999999999996</v>
      </c>
      <c r="I20" s="230">
        <v>4005.3527840000002</v>
      </c>
      <c r="J20" s="308">
        <f>IFERROR(I20/H20*100,"")</f>
        <v>102.25823442007712</v>
      </c>
      <c r="K20" s="131">
        <v>3238.4186239999999</v>
      </c>
      <c r="L20" s="83">
        <f>IFERROR(I20-K20,"")</f>
        <v>766.93416000000025</v>
      </c>
      <c r="M20" s="95">
        <f>IFERROR(IF(D20&gt;0,I20/D20*10,""),"")</f>
        <v>40.932969664195483</v>
      </c>
      <c r="N20" s="74">
        <f>IFERROR(IF(F20&gt;0,K20/F20*10,""),"")</f>
        <v>34.792450047379511</v>
      </c>
      <c r="O20" s="99">
        <f t="shared" si="1"/>
        <v>6.1405196168159719</v>
      </c>
      <c r="P20" s="116"/>
      <c r="Q20" s="13" t="s">
        <v>160</v>
      </c>
      <c r="S20" s="174"/>
      <c r="T20" s="174"/>
      <c r="U20" s="174"/>
    </row>
    <row r="21" spans="1:21" s="49" customFormat="1" ht="15.75" x14ac:dyDescent="0.25">
      <c r="A21" s="100">
        <f t="shared" si="0"/>
        <v>65.515749999999997</v>
      </c>
      <c r="B21" s="205" t="s">
        <v>16</v>
      </c>
      <c r="C21" s="206">
        <v>66.925839999999994</v>
      </c>
      <c r="D21" s="195">
        <v>65.515749999999997</v>
      </c>
      <c r="E21" s="230">
        <f>IFERROR(D21/C21*100,0)</f>
        <v>97.893055955666753</v>
      </c>
      <c r="F21" s="230">
        <v>67.2</v>
      </c>
      <c r="G21" s="83">
        <f>IFERROR(D21-F21,"")</f>
        <v>-1.6842500000000058</v>
      </c>
      <c r="H21" s="308">
        <v>107.09</v>
      </c>
      <c r="I21" s="230">
        <v>165.880346</v>
      </c>
      <c r="J21" s="308">
        <f>IFERROR(I21/H21*100,"")</f>
        <v>154.8980726491736</v>
      </c>
      <c r="K21" s="131">
        <v>116.27750400000001</v>
      </c>
      <c r="L21" s="83">
        <f>IFERROR(I21-K21,"")</f>
        <v>49.602841999999995</v>
      </c>
      <c r="M21" s="95">
        <f>IFERROR(IF(D21&gt;0,I21/D21*10,""),"")</f>
        <v>25.31915547024952</v>
      </c>
      <c r="N21" s="74">
        <f>IFERROR(IF(F21&gt;0,K21/F21*10,""),"")</f>
        <v>17.3032</v>
      </c>
      <c r="O21" s="99">
        <f t="shared" si="1"/>
        <v>8.0159554702495193</v>
      </c>
      <c r="P21" s="116"/>
      <c r="Q21" s="13" t="s">
        <v>160</v>
      </c>
      <c r="S21" s="174"/>
      <c r="T21" s="174"/>
      <c r="U21" s="174"/>
    </row>
    <row r="22" spans="1:21" s="1" customFormat="1" ht="15.75" x14ac:dyDescent="0.25">
      <c r="A22" s="100">
        <f t="shared" si="0"/>
        <v>568.39</v>
      </c>
      <c r="B22" s="205" t="s">
        <v>17</v>
      </c>
      <c r="C22" s="206">
        <v>618.19569899999999</v>
      </c>
      <c r="D22" s="195">
        <v>568.39</v>
      </c>
      <c r="E22" s="230">
        <f>IFERROR(D22/C22*100,0)</f>
        <v>91.943376655553209</v>
      </c>
      <c r="F22" s="230">
        <v>591.20000000000005</v>
      </c>
      <c r="G22" s="83">
        <f>IFERROR(D22-F22,"")</f>
        <v>-22.810000000000059</v>
      </c>
      <c r="H22" s="308">
        <v>2147</v>
      </c>
      <c r="I22" s="230">
        <v>2552.0208000000002</v>
      </c>
      <c r="J22" s="308">
        <f>IFERROR(I22/H22*100,"")</f>
        <v>118.86449930135072</v>
      </c>
      <c r="K22" s="131">
        <v>2172.2558000000004</v>
      </c>
      <c r="L22" s="83">
        <f>IFERROR(I22-K22,"")</f>
        <v>379.76499999999987</v>
      </c>
      <c r="M22" s="95">
        <f>IFERROR(IF(D22&gt;0,I22/D22*10,""),"")</f>
        <v>44.899115044247793</v>
      </c>
      <c r="N22" s="74">
        <f>IFERROR(IF(F22&gt;0,K22/F22*10,""),"")</f>
        <v>36.743163058186738</v>
      </c>
      <c r="O22" s="99">
        <f t="shared" si="1"/>
        <v>8.155951986061055</v>
      </c>
      <c r="P22" s="116"/>
      <c r="Q22" s="13" t="s">
        <v>160</v>
      </c>
    </row>
    <row r="23" spans="1:21" s="49" customFormat="1" ht="15.75" x14ac:dyDescent="0.25">
      <c r="A23" s="100">
        <f t="shared" si="0"/>
        <v>43.553763999999994</v>
      </c>
      <c r="B23" s="205" t="s">
        <v>18</v>
      </c>
      <c r="C23" s="206">
        <v>48.470489999999998</v>
      </c>
      <c r="D23" s="195">
        <v>43.553763999999994</v>
      </c>
      <c r="E23" s="230">
        <f>IFERROR(D23/C23*100,0)</f>
        <v>89.8562486164262</v>
      </c>
      <c r="F23" s="230">
        <v>37.055</v>
      </c>
      <c r="G23" s="83">
        <f>IFERROR(D23-F23,"")</f>
        <v>6.4987639999999942</v>
      </c>
      <c r="H23" s="308">
        <v>72.100999999999999</v>
      </c>
      <c r="I23" s="230">
        <v>117.29456999999999</v>
      </c>
      <c r="J23" s="308">
        <f>IFERROR(I23/H23*100,"")</f>
        <v>162.68091982080693</v>
      </c>
      <c r="K23" s="131">
        <v>58.599499999999999</v>
      </c>
      <c r="L23" s="83">
        <f>IFERROR(I23-K23,"")</f>
        <v>58.695069999999994</v>
      </c>
      <c r="M23" s="95">
        <f>IFERROR(IF(D23&gt;0,I23/D23*10,""),"")</f>
        <v>26.93098350810736</v>
      </c>
      <c r="N23" s="74">
        <f>IFERROR(IF(F23&gt;0,K23/F23*10,""),"")</f>
        <v>15.814195115369046</v>
      </c>
      <c r="O23" s="99">
        <f t="shared" si="1"/>
        <v>11.116788392738314</v>
      </c>
      <c r="P23" s="116"/>
      <c r="Q23" s="13" t="s">
        <v>160</v>
      </c>
    </row>
    <row r="24" spans="1:21" s="1" customFormat="1" ht="15.75" hidden="1" x14ac:dyDescent="0.25">
      <c r="A24" s="100" t="e">
        <f t="shared" si="0"/>
        <v>#VALUE!</v>
      </c>
      <c r="B24" s="205" t="s">
        <v>152</v>
      </c>
      <c r="C24" s="206">
        <v>0.14258999999999999</v>
      </c>
      <c r="D24" s="195" t="e">
        <v>#VALUE!</v>
      </c>
      <c r="E24" s="230">
        <f>IFERROR(D24/C24*100,0)</f>
        <v>0</v>
      </c>
      <c r="F24" s="230" t="s">
        <v>136</v>
      </c>
      <c r="G24" s="83" t="str">
        <f>IFERROR(D24-F24,"")</f>
        <v/>
      </c>
      <c r="H24" s="308"/>
      <c r="I24" s="230" t="e">
        <v>#VALUE!</v>
      </c>
      <c r="J24" s="308" t="str">
        <f>IFERROR(I24/H24*100,"")</f>
        <v/>
      </c>
      <c r="K24" s="131" t="e">
        <v>#VALUE!</v>
      </c>
      <c r="L24" s="83" t="str">
        <f>IFERROR(I24-K24,"")</f>
        <v/>
      </c>
      <c r="M24" s="95" t="str">
        <f>IFERROR(IF(D24&gt;0,I24/D24*10,""),"")</f>
        <v/>
      </c>
      <c r="N24" s="74" t="str">
        <f>IFERROR(IF(F24&gt;0,K24/F24*10,""),"")</f>
        <v/>
      </c>
      <c r="O24" s="99">
        <f t="shared" si="1"/>
        <v>0</v>
      </c>
      <c r="P24" s="116"/>
      <c r="Q24" s="13" t="s">
        <v>160</v>
      </c>
    </row>
    <row r="25" spans="1:21" s="13" customFormat="1" ht="15.75" x14ac:dyDescent="0.25">
      <c r="A25" s="100">
        <f t="shared" si="0"/>
        <v>313.28952600000002</v>
      </c>
      <c r="B25" s="203" t="s">
        <v>19</v>
      </c>
      <c r="C25" s="204">
        <v>337.97449</v>
      </c>
      <c r="D25" s="194">
        <v>313.28952600000002</v>
      </c>
      <c r="E25" s="236">
        <f>IFERROR(D25/C25*100,0)</f>
        <v>92.696204970972815</v>
      </c>
      <c r="F25" s="231">
        <f>SUM(F26:F35)</f>
        <v>321.89699999999993</v>
      </c>
      <c r="G25" s="82">
        <f>IFERROR(D25-F25,"")</f>
        <v>-8.607473999999911</v>
      </c>
      <c r="H25" s="307">
        <v>1105.49</v>
      </c>
      <c r="I25" s="236">
        <v>1175.5180420000002</v>
      </c>
      <c r="J25" s="351">
        <f>IFERROR(I25/H25*100,"")</f>
        <v>106.33457037150949</v>
      </c>
      <c r="K25" s="229">
        <v>1087.8380999999999</v>
      </c>
      <c r="L25" s="82">
        <f>IFERROR(I25-K25,"")</f>
        <v>87.67994200000021</v>
      </c>
      <c r="M25" s="94">
        <f>IFERROR(IF(D25&gt;0,I25/D25*10,""),"")</f>
        <v>37.521779199219068</v>
      </c>
      <c r="N25" s="73">
        <f>IFERROR(IF(F25&gt;0,K25/F25*10,""),"")</f>
        <v>33.794602000018642</v>
      </c>
      <c r="O25" s="98">
        <f t="shared" si="1"/>
        <v>3.7271771992004261</v>
      </c>
      <c r="P25" s="116"/>
      <c r="Q25" s="13" t="s">
        <v>160</v>
      </c>
    </row>
    <row r="26" spans="1:21" s="1" customFormat="1" ht="15.75" hidden="1" x14ac:dyDescent="0.25">
      <c r="A26" s="100" t="str">
        <f t="shared" si="0"/>
        <v>x</v>
      </c>
      <c r="B26" s="205" t="s">
        <v>137</v>
      </c>
      <c r="C26" s="206">
        <v>0.61514999999999997</v>
      </c>
      <c r="D26" s="195">
        <v>0</v>
      </c>
      <c r="E26" s="230">
        <f>IFERROR(D26/C26*100,0)</f>
        <v>0</v>
      </c>
      <c r="F26" s="230">
        <v>0</v>
      </c>
      <c r="G26" s="84">
        <f>IFERROR(D26-F26,"")</f>
        <v>0</v>
      </c>
      <c r="H26" s="309"/>
      <c r="I26" s="230">
        <v>0</v>
      </c>
      <c r="J26" s="308" t="str">
        <f>IFERROR(I26/H26*100,"")</f>
        <v/>
      </c>
      <c r="K26" s="131">
        <v>0</v>
      </c>
      <c r="L26" s="84">
        <f>IFERROR(I26-K26,"")</f>
        <v>0</v>
      </c>
      <c r="M26" s="95" t="str">
        <f>IFERROR(IF(D26&gt;0,I26/D26*10,""),"")</f>
        <v/>
      </c>
      <c r="N26" s="75" t="str">
        <f>IFERROR(IF(F26&gt;0,K26/F26*10,""),"")</f>
        <v/>
      </c>
      <c r="O26" s="141">
        <f t="shared" si="1"/>
        <v>0</v>
      </c>
      <c r="P26" s="116"/>
      <c r="Q26" s="13" t="s">
        <v>160</v>
      </c>
    </row>
    <row r="27" spans="1:21" s="1" customFormat="1" ht="15.75" hidden="1" x14ac:dyDescent="0.25">
      <c r="A27" s="100" t="str">
        <f t="shared" si="0"/>
        <v>x</v>
      </c>
      <c r="B27" s="205" t="s">
        <v>20</v>
      </c>
      <c r="C27" s="206">
        <v>3.1800000000000001E-3</v>
      </c>
      <c r="D27" s="195">
        <v>0</v>
      </c>
      <c r="E27" s="230">
        <f>IFERROR(D27/C27*100,0)</f>
        <v>0</v>
      </c>
      <c r="F27" s="230">
        <v>0</v>
      </c>
      <c r="G27" s="84">
        <f>IFERROR(D27-F27,"")</f>
        <v>0</v>
      </c>
      <c r="H27" s="309"/>
      <c r="I27" s="230">
        <v>0</v>
      </c>
      <c r="J27" s="308" t="str">
        <f>IFERROR(I27/H27*100,"")</f>
        <v/>
      </c>
      <c r="K27" s="131">
        <v>0</v>
      </c>
      <c r="L27" s="84">
        <f>IFERROR(I27-K27,"")</f>
        <v>0</v>
      </c>
      <c r="M27" s="95" t="str">
        <f>IFERROR(IF(D27&gt;0,I27/D27*10,""),"")</f>
        <v/>
      </c>
      <c r="N27" s="75" t="str">
        <f>IFERROR(IF(F27&gt;0,K27/F27*10,""),"")</f>
        <v/>
      </c>
      <c r="O27" s="141">
        <f t="shared" si="1"/>
        <v>0</v>
      </c>
      <c r="P27" s="116"/>
      <c r="Q27" s="13" t="s">
        <v>160</v>
      </c>
    </row>
    <row r="28" spans="1:21" s="1" customFormat="1" ht="15.75" x14ac:dyDescent="0.25">
      <c r="A28" s="100">
        <f t="shared" si="0"/>
        <v>0.55229400000000006</v>
      </c>
      <c r="B28" s="205" t="s">
        <v>21</v>
      </c>
      <c r="C28" s="206">
        <v>1.08047</v>
      </c>
      <c r="D28" s="195">
        <v>0.55229400000000006</v>
      </c>
      <c r="E28" s="230">
        <f>IFERROR(D28/C28*100,0)</f>
        <v>51.11608836895055</v>
      </c>
      <c r="F28" s="230">
        <v>0.48099999999999998</v>
      </c>
      <c r="G28" s="84">
        <f>IFERROR(D28-F28,"")</f>
        <v>7.129400000000008E-2</v>
      </c>
      <c r="H28" s="309">
        <v>0.7</v>
      </c>
      <c r="I28" s="230">
        <v>1.442604</v>
      </c>
      <c r="J28" s="308">
        <f>IFERROR(I28/H28*100,"")</f>
        <v>206.08628571428574</v>
      </c>
      <c r="K28" s="131">
        <v>0.76355400000000007</v>
      </c>
      <c r="L28" s="84">
        <f>IFERROR(I28-K28,"")</f>
        <v>0.67904999999999993</v>
      </c>
      <c r="M28" s="95">
        <f>IFERROR(IF(D28&gt;0,I28/D28*10,""),"")</f>
        <v>26.120218579234972</v>
      </c>
      <c r="N28" s="75">
        <f>IFERROR(IF(F28&gt;0,K28/F28*10,""),"")</f>
        <v>15.874303534303536</v>
      </c>
      <c r="O28" s="141">
        <f t="shared" si="1"/>
        <v>10.245915044931436</v>
      </c>
      <c r="P28" s="116"/>
      <c r="Q28" s="13" t="s">
        <v>160</v>
      </c>
    </row>
    <row r="29" spans="1:21" s="1" customFormat="1" ht="15.75" hidden="1" x14ac:dyDescent="0.25">
      <c r="A29" s="100" t="e">
        <f t="shared" si="0"/>
        <v>#VALUE!</v>
      </c>
      <c r="B29" s="205" t="s">
        <v>136</v>
      </c>
      <c r="C29" s="206">
        <v>1.08047</v>
      </c>
      <c r="D29" s="195" t="e">
        <v>#VALUE!</v>
      </c>
      <c r="E29" s="230">
        <f>IFERROR(D29/C29*100,0)</f>
        <v>0</v>
      </c>
      <c r="F29" s="230" t="s">
        <v>136</v>
      </c>
      <c r="G29" s="84" t="str">
        <f>IFERROR(D29-F29,"")</f>
        <v/>
      </c>
      <c r="H29" s="309"/>
      <c r="I29" s="230" t="e">
        <v>#VALUE!</v>
      </c>
      <c r="J29" s="308" t="str">
        <f>IFERROR(I29/H29*100,"")</f>
        <v/>
      </c>
      <c r="K29" s="131" t="e">
        <v>#VALUE!</v>
      </c>
      <c r="L29" s="84" t="str">
        <f>IFERROR(I29-K29,"")</f>
        <v/>
      </c>
      <c r="M29" s="95" t="str">
        <f>IFERROR(IF(D29&gt;0,I29/D29*10,""),"")</f>
        <v/>
      </c>
      <c r="N29" s="75" t="str">
        <f>IFERROR(IF(F29&gt;0,K29/F29*10,""),"")</f>
        <v/>
      </c>
      <c r="O29" s="141">
        <f t="shared" si="1"/>
        <v>0</v>
      </c>
      <c r="P29" s="116"/>
      <c r="Q29" s="13" t="s">
        <v>160</v>
      </c>
    </row>
    <row r="30" spans="1:21" s="1" customFormat="1" ht="15.75" x14ac:dyDescent="0.25">
      <c r="A30" s="100">
        <f t="shared" si="0"/>
        <v>90.051084000000003</v>
      </c>
      <c r="B30" s="205" t="s">
        <v>22</v>
      </c>
      <c r="C30" s="206">
        <v>92.372839999999997</v>
      </c>
      <c r="D30" s="195">
        <v>90.051084000000003</v>
      </c>
      <c r="E30" s="230">
        <f>IFERROR(D30/C30*100,0)</f>
        <v>97.486538250853826</v>
      </c>
      <c r="F30" s="230">
        <v>90.519000000000005</v>
      </c>
      <c r="G30" s="83">
        <f>IFERROR(D30-F30,"")</f>
        <v>-0.46791600000000244</v>
      </c>
      <c r="H30" s="308">
        <v>130</v>
      </c>
      <c r="I30" s="230">
        <v>177.69279800000001</v>
      </c>
      <c r="J30" s="308">
        <f>IFERROR(I30/H30*100,"")</f>
        <v>136.68676769230771</v>
      </c>
      <c r="K30" s="131">
        <v>109.098688</v>
      </c>
      <c r="L30" s="83">
        <f>IFERROR(I30-K30,"")</f>
        <v>68.594110000000015</v>
      </c>
      <c r="M30" s="95">
        <f>IFERROR(IF(D30&gt;0,I30/D30*10,""),"")</f>
        <v>19.732444086958466</v>
      </c>
      <c r="N30" s="74">
        <f>IFERROR(IF(F30&gt;0,K30/F30*10,""),"")</f>
        <v>12.052573271909763</v>
      </c>
      <c r="O30" s="99">
        <f t="shared" si="1"/>
        <v>7.6798708150487034</v>
      </c>
      <c r="P30" s="116"/>
      <c r="Q30" s="13" t="s">
        <v>160</v>
      </c>
    </row>
    <row r="31" spans="1:21" s="1" customFormat="1" ht="15.75" x14ac:dyDescent="0.25">
      <c r="A31" s="100">
        <f t="shared" si="0"/>
        <v>120.97954799999999</v>
      </c>
      <c r="B31" s="205" t="s">
        <v>83</v>
      </c>
      <c r="C31" s="206">
        <v>137.66389000000001</v>
      </c>
      <c r="D31" s="195">
        <v>120.97954799999999</v>
      </c>
      <c r="E31" s="230">
        <f>IFERROR(D31/C31*100,0)</f>
        <v>87.880378797954918</v>
      </c>
      <c r="F31" s="230">
        <v>131.52799999999999</v>
      </c>
      <c r="G31" s="84">
        <f>IFERROR(D31-F31,"")</f>
        <v>-10.548451999999997</v>
      </c>
      <c r="H31" s="309">
        <v>670</v>
      </c>
      <c r="I31" s="230">
        <v>636.18232799999998</v>
      </c>
      <c r="J31" s="308">
        <f>IFERROR(I31/H31*100,"")</f>
        <v>94.952586268656717</v>
      </c>
      <c r="K31" s="131">
        <v>659.14125999999999</v>
      </c>
      <c r="L31" s="84">
        <f>IFERROR(I31-K31,"")</f>
        <v>-22.958932000000004</v>
      </c>
      <c r="M31" s="95">
        <f>IFERROR(IF(D31&gt;0,I31/D31*10,""),"")</f>
        <v>52.585940228508711</v>
      </c>
      <c r="N31" s="75">
        <f>IFERROR(IF(F31&gt;0,K31/F31*10,""),"")</f>
        <v>50.114139954990577</v>
      </c>
      <c r="O31" s="141">
        <f t="shared" si="1"/>
        <v>2.4718002735181344</v>
      </c>
      <c r="P31" s="116"/>
      <c r="Q31" s="13" t="s">
        <v>160</v>
      </c>
    </row>
    <row r="32" spans="1:21" s="1" customFormat="1" ht="15.75" x14ac:dyDescent="0.25">
      <c r="A32" s="100">
        <f t="shared" si="0"/>
        <v>45.748855999999996</v>
      </c>
      <c r="B32" s="205" t="s">
        <v>23</v>
      </c>
      <c r="C32" s="206">
        <v>45.923960000000001</v>
      </c>
      <c r="D32" s="195">
        <v>45.748855999999996</v>
      </c>
      <c r="E32" s="230">
        <f>IFERROR(D32/C32*100,0)</f>
        <v>99.618708839568697</v>
      </c>
      <c r="F32" s="230">
        <v>41.56</v>
      </c>
      <c r="G32" s="83">
        <f>IFERROR(D32-F32,"")</f>
        <v>4.1888559999999941</v>
      </c>
      <c r="H32" s="308">
        <v>154.6</v>
      </c>
      <c r="I32" s="230">
        <v>167.14086399999999</v>
      </c>
      <c r="J32" s="308">
        <f>IFERROR(I32/H32*100,"")</f>
        <v>108.11181371280725</v>
      </c>
      <c r="K32" s="131">
        <v>136.0112</v>
      </c>
      <c r="L32" s="83">
        <f>IFERROR(I32-K32,"")</f>
        <v>31.129663999999991</v>
      </c>
      <c r="M32" s="95">
        <f>IFERROR(IF(D32&gt;0,I32/D32*10,""),"")</f>
        <v>36.534435746327738</v>
      </c>
      <c r="N32" s="74">
        <f>IFERROR(IF(F32&gt;0,K32/F32*10,""),"")</f>
        <v>32.726467757459091</v>
      </c>
      <c r="O32" s="99">
        <f t="shared" si="1"/>
        <v>3.8079679888686471</v>
      </c>
      <c r="P32" s="116"/>
      <c r="Q32" s="13" t="s">
        <v>160</v>
      </c>
    </row>
    <row r="33" spans="1:17" s="1" customFormat="1" ht="15.75" hidden="1" x14ac:dyDescent="0.25">
      <c r="A33" s="100" t="str">
        <f t="shared" si="0"/>
        <v>x</v>
      </c>
      <c r="B33" s="205" t="s">
        <v>24</v>
      </c>
      <c r="C33" s="206"/>
      <c r="D33" s="195">
        <v>0</v>
      </c>
      <c r="E33" s="230">
        <f>IFERROR(D33/C33*100,0)</f>
        <v>0</v>
      </c>
      <c r="F33" s="230">
        <v>0</v>
      </c>
      <c r="G33" s="84">
        <f>IFERROR(D33-F33,"")</f>
        <v>0</v>
      </c>
      <c r="H33" s="309"/>
      <c r="I33" s="230">
        <v>0</v>
      </c>
      <c r="J33" s="308" t="str">
        <f>IFERROR(I33/H33*100,"")</f>
        <v/>
      </c>
      <c r="K33" s="131">
        <v>0</v>
      </c>
      <c r="L33" s="84">
        <f>IFERROR(I33-K33,"")</f>
        <v>0</v>
      </c>
      <c r="M33" s="95" t="str">
        <f>IFERROR(IF(D33&gt;0,I33/D33*10,""),"")</f>
        <v/>
      </c>
      <c r="N33" s="75" t="str">
        <f>IFERROR(IF(F33&gt;0,K33/F33*10,""),"")</f>
        <v/>
      </c>
      <c r="O33" s="141">
        <f t="shared" si="1"/>
        <v>0</v>
      </c>
      <c r="P33" s="116"/>
      <c r="Q33" s="13" t="s">
        <v>160</v>
      </c>
    </row>
    <row r="34" spans="1:17" s="1" customFormat="1" ht="15.75" x14ac:dyDescent="0.25">
      <c r="A34" s="100">
        <f t="shared" si="0"/>
        <v>8.9453519999999997</v>
      </c>
      <c r="B34" s="205" t="s">
        <v>25</v>
      </c>
      <c r="C34" s="206">
        <v>9.9580000000000002</v>
      </c>
      <c r="D34" s="195">
        <v>8.9453519999999997</v>
      </c>
      <c r="E34" s="230">
        <f>IFERROR(D34/C34*100,0)</f>
        <v>89.830809399477801</v>
      </c>
      <c r="F34" s="230">
        <v>11.044</v>
      </c>
      <c r="G34" s="84">
        <f>IFERROR(D34-F34,"")</f>
        <v>-2.0986480000000007</v>
      </c>
      <c r="H34" s="309">
        <v>25</v>
      </c>
      <c r="I34" s="230">
        <v>22.546471999999998</v>
      </c>
      <c r="J34" s="308">
        <f>IFERROR(I34/H34*100,"")</f>
        <v>90.185887999999991</v>
      </c>
      <c r="K34" s="131">
        <v>30.594472</v>
      </c>
      <c r="L34" s="84">
        <f>IFERROR(I34-K34,"")</f>
        <v>-8.0480000000000018</v>
      </c>
      <c r="M34" s="95">
        <f>IFERROR(IF(D34&gt;0,I34/D34*10,""),"")</f>
        <v>25.204678362573098</v>
      </c>
      <c r="N34" s="75">
        <f>IFERROR(IF(F34&gt;0,K34/F34*10,""),"")</f>
        <v>27.70234697573343</v>
      </c>
      <c r="O34" s="141">
        <f t="shared" si="1"/>
        <v>-2.4976686131603323</v>
      </c>
      <c r="P34" s="116"/>
      <c r="Q34" s="13" t="s">
        <v>160</v>
      </c>
    </row>
    <row r="35" spans="1:17" s="1" customFormat="1" ht="15.75" x14ac:dyDescent="0.25">
      <c r="A35" s="100">
        <f t="shared" si="0"/>
        <v>47.012391999999998</v>
      </c>
      <c r="B35" s="205" t="s">
        <v>26</v>
      </c>
      <c r="C35" s="206">
        <v>50.356999999999999</v>
      </c>
      <c r="D35" s="195">
        <v>47.012391999999998</v>
      </c>
      <c r="E35" s="230">
        <f>IFERROR(D35/C35*100,0)</f>
        <v>93.358206406259299</v>
      </c>
      <c r="F35" s="230">
        <v>46.765000000000001</v>
      </c>
      <c r="G35" s="83">
        <f>IFERROR(D35-F35,"")</f>
        <v>0.24739199999999784</v>
      </c>
      <c r="H35" s="308">
        <v>125.19</v>
      </c>
      <c r="I35" s="230">
        <v>170.51297600000001</v>
      </c>
      <c r="J35" s="308">
        <f>IFERROR(I35/H35*100,"")</f>
        <v>136.20335170540778</v>
      </c>
      <c r="K35" s="131">
        <v>152.228926</v>
      </c>
      <c r="L35" s="83">
        <f>IFERROR(I35-K35,"")</f>
        <v>18.284050000000008</v>
      </c>
      <c r="M35" s="95">
        <f>IFERROR(IF(D35&gt;0,I35/D35*10,""),"")</f>
        <v>36.269793717367115</v>
      </c>
      <c r="N35" s="74">
        <f>IFERROR(IF(F35&gt;0,K35/F35*10,""),"")</f>
        <v>32.551892654763179</v>
      </c>
      <c r="O35" s="99">
        <f t="shared" si="1"/>
        <v>3.7179010626039357</v>
      </c>
      <c r="P35" s="116"/>
      <c r="Q35" s="13" t="s">
        <v>160</v>
      </c>
    </row>
    <row r="36" spans="1:17" s="13" customFormat="1" ht="15.75" x14ac:dyDescent="0.25">
      <c r="A36" s="100">
        <f t="shared" si="0"/>
        <v>8878.5280653056016</v>
      </c>
      <c r="B36" s="203" t="s">
        <v>59</v>
      </c>
      <c r="C36" s="204">
        <v>9256.6859041000007</v>
      </c>
      <c r="D36" s="194">
        <v>8878.5280653056016</v>
      </c>
      <c r="E36" s="236">
        <f>IFERROR(D36/C36*100,0)</f>
        <v>95.914759961479263</v>
      </c>
      <c r="F36" s="130">
        <f>SUM(F37:F44)</f>
        <v>8621.3429999999989</v>
      </c>
      <c r="G36" s="82">
        <f>IFERROR(D36-F36,"")</f>
        <v>257.18506530560262</v>
      </c>
      <c r="H36" s="307">
        <v>34149.610400000005</v>
      </c>
      <c r="I36" s="236">
        <v>39850.300750000002</v>
      </c>
      <c r="J36" s="351">
        <f>IFERROR(I36/H36*100,"")</f>
        <v>116.693280781909</v>
      </c>
      <c r="K36" s="229">
        <v>34916.530685999998</v>
      </c>
      <c r="L36" s="82">
        <f>IFERROR(I36-K36,"")</f>
        <v>4933.7700640000039</v>
      </c>
      <c r="M36" s="94">
        <f>IFERROR(IF(D36&gt;0,I36/D36*10,""),"")</f>
        <v>44.883904693303847</v>
      </c>
      <c r="N36" s="73">
        <f>IFERROR(IF(F36&gt;0,K36/F36*10,""),"")</f>
        <v>40.500106173713313</v>
      </c>
      <c r="O36" s="98">
        <f t="shared" si="1"/>
        <v>4.3837985195905347</v>
      </c>
      <c r="P36" s="116"/>
      <c r="Q36" s="13" t="s">
        <v>160</v>
      </c>
    </row>
    <row r="37" spans="1:17" s="17" customFormat="1" ht="15.75" x14ac:dyDescent="0.25">
      <c r="A37" s="100">
        <f t="shared" si="0"/>
        <v>113.24441400000001</v>
      </c>
      <c r="B37" s="205" t="s">
        <v>84</v>
      </c>
      <c r="C37" s="206">
        <v>124.01387</v>
      </c>
      <c r="D37" s="195">
        <v>113.24441400000001</v>
      </c>
      <c r="E37" s="230">
        <f>IFERROR(D37/C37*100,0)</f>
        <v>91.315926194384559</v>
      </c>
      <c r="F37" s="230">
        <v>122.21299999999999</v>
      </c>
      <c r="G37" s="84">
        <f>IFERROR(D37-F37,"")</f>
        <v>-8.9685859999999877</v>
      </c>
      <c r="H37" s="309">
        <v>577.00199999999995</v>
      </c>
      <c r="I37" s="230">
        <v>569.48754600000007</v>
      </c>
      <c r="J37" s="308">
        <f>IFERROR(I37/H37*100,"")</f>
        <v>98.697672798361197</v>
      </c>
      <c r="K37" s="131">
        <v>575.243878</v>
      </c>
      <c r="L37" s="84">
        <f>IFERROR(I37-K37,"")</f>
        <v>-5.7563319999999294</v>
      </c>
      <c r="M37" s="95">
        <f>IFERROR(IF(D37&gt;0,I37/D37*10,""),"")</f>
        <v>50.288356474695526</v>
      </c>
      <c r="N37" s="75">
        <f>IFERROR(IF(F37&gt;0,K37/F37*10,""),"")</f>
        <v>47.068959766964234</v>
      </c>
      <c r="O37" s="141">
        <f t="shared" si="1"/>
        <v>3.2193967077312919</v>
      </c>
      <c r="P37" s="116"/>
      <c r="Q37" s="13" t="s">
        <v>160</v>
      </c>
    </row>
    <row r="38" spans="1:17" s="1" customFormat="1" ht="15.75" x14ac:dyDescent="0.25">
      <c r="A38" s="100">
        <f t="shared" si="0"/>
        <v>274.77280400000001</v>
      </c>
      <c r="B38" s="205" t="s">
        <v>85</v>
      </c>
      <c r="C38" s="206">
        <v>292.51596999999998</v>
      </c>
      <c r="D38" s="195">
        <v>274.77280400000001</v>
      </c>
      <c r="E38" s="230">
        <f>IFERROR(D38/C38*100,0)</f>
        <v>93.934291519194673</v>
      </c>
      <c r="F38" s="230">
        <v>264.08600000000001</v>
      </c>
      <c r="G38" s="84">
        <f>IFERROR(D38-F38,"")</f>
        <v>10.686803999999995</v>
      </c>
      <c r="H38" s="309">
        <v>518.17999999999995</v>
      </c>
      <c r="I38" s="230">
        <v>719.87247400000001</v>
      </c>
      <c r="J38" s="308">
        <f>IFERROR(I38/H38*100,"")</f>
        <v>138.92324559033543</v>
      </c>
      <c r="K38" s="131">
        <v>604.95105799999999</v>
      </c>
      <c r="L38" s="84">
        <f>IFERROR(I38-K38,"")</f>
        <v>114.92141600000002</v>
      </c>
      <c r="M38" s="95">
        <f>IFERROR(IF(D38&gt;0,I38/D38*10,""),"")</f>
        <v>26.198825484926811</v>
      </c>
      <c r="N38" s="75">
        <f>IFERROR(IF(F38&gt;0,K38/F38*10,""),"")</f>
        <v>22.907350560044829</v>
      </c>
      <c r="O38" s="141">
        <f t="shared" si="1"/>
        <v>3.2914749248819817</v>
      </c>
      <c r="P38" s="116"/>
      <c r="Q38" s="13" t="s">
        <v>160</v>
      </c>
    </row>
    <row r="39" spans="1:17" s="3" customFormat="1" ht="15.75" x14ac:dyDescent="0.25">
      <c r="A39" s="100">
        <f t="shared" si="0"/>
        <v>530.50556670560002</v>
      </c>
      <c r="B39" s="207" t="s">
        <v>63</v>
      </c>
      <c r="C39" s="206">
        <v>527.34151759999997</v>
      </c>
      <c r="D39" s="195">
        <v>530.50556670560002</v>
      </c>
      <c r="E39" s="230">
        <f>IFERROR(D39/C39*100,0)</f>
        <v>100.6</v>
      </c>
      <c r="F39" s="230">
        <v>556.82299999999998</v>
      </c>
      <c r="G39" s="85">
        <f>IFERROR(D39-F39,"")</f>
        <v>-26.317433294399962</v>
      </c>
      <c r="H39" s="310">
        <v>1420.6504</v>
      </c>
      <c r="I39" s="230">
        <v>2214.8096</v>
      </c>
      <c r="J39" s="308">
        <f>IFERROR(I39/H39*100,"")</f>
        <v>155.90109994689755</v>
      </c>
      <c r="K39" s="131">
        <v>1554.27</v>
      </c>
      <c r="L39" s="85">
        <f>IFERROR(I39-K39,"")</f>
        <v>660.53960000000006</v>
      </c>
      <c r="M39" s="96">
        <f>IFERROR(IF(D39&gt;0,I39/D39*10,""),"")</f>
        <v>41.749035995113161</v>
      </c>
      <c r="N39" s="75">
        <f>IFERROR(IF(F39&gt;0,K39/F39*10,""),"")</f>
        <v>27.913178873717502</v>
      </c>
      <c r="O39" s="141">
        <f t="shared" si="1"/>
        <v>13.835857121395659</v>
      </c>
      <c r="P39" s="116"/>
      <c r="Q39" s="13" t="s">
        <v>160</v>
      </c>
    </row>
    <row r="40" spans="1:17" s="1" customFormat="1" ht="15.75" x14ac:dyDescent="0.25">
      <c r="A40" s="100">
        <f t="shared" si="0"/>
        <v>2303.1364000000003</v>
      </c>
      <c r="B40" s="205" t="s">
        <v>27</v>
      </c>
      <c r="C40" s="206">
        <v>2431.6941863000002</v>
      </c>
      <c r="D40" s="195">
        <v>2303.1364000000003</v>
      </c>
      <c r="E40" s="230">
        <f>IFERROR(D40/C40*100,0)</f>
        <v>94.713242025897586</v>
      </c>
      <c r="F40" s="230">
        <v>2423.4</v>
      </c>
      <c r="G40" s="84">
        <f>IFERROR(D40-F40,"")</f>
        <v>-120.26359999999977</v>
      </c>
      <c r="H40" s="309">
        <v>13479.7</v>
      </c>
      <c r="I40" s="230">
        <v>14770.1926</v>
      </c>
      <c r="J40" s="308">
        <f>IFERROR(I40/H40*100,"")</f>
        <v>109.57360030267735</v>
      </c>
      <c r="K40" s="131">
        <v>14771.1986</v>
      </c>
      <c r="L40" s="84">
        <f>IFERROR(I40-K40,"")</f>
        <v>-1.0059999999994034</v>
      </c>
      <c r="M40" s="95">
        <f>IFERROR(IF(D40&gt;0,I40/D40*10,""),"")</f>
        <v>64.13077662269589</v>
      </c>
      <c r="N40" s="75">
        <f>IFERROR(IF(F40&gt;0,K40/F40*10,""),"")</f>
        <v>60.952375175373433</v>
      </c>
      <c r="O40" s="141">
        <f t="shared" si="1"/>
        <v>3.1784014473224573</v>
      </c>
      <c r="P40" s="116"/>
      <c r="Q40" s="13" t="s">
        <v>160</v>
      </c>
    </row>
    <row r="41" spans="1:17" s="1" customFormat="1" ht="15.75" x14ac:dyDescent="0.25">
      <c r="A41" s="100">
        <f t="shared" si="0"/>
        <v>15.11515</v>
      </c>
      <c r="B41" s="205" t="s">
        <v>28</v>
      </c>
      <c r="C41" s="206">
        <v>22.085550000000001</v>
      </c>
      <c r="D41" s="195">
        <v>15.11515</v>
      </c>
      <c r="E41" s="230">
        <f>IFERROR(D41/C41*100,0)</f>
        <v>68.439092528825412</v>
      </c>
      <c r="F41" s="230">
        <v>10.564</v>
      </c>
      <c r="G41" s="83">
        <f>IFERROR(D41-F41,"")</f>
        <v>4.5511499999999998</v>
      </c>
      <c r="H41" s="308">
        <v>68</v>
      </c>
      <c r="I41" s="230">
        <v>45.774006</v>
      </c>
      <c r="J41" s="308">
        <f>IFERROR(I41/H41*100,"")</f>
        <v>67.314714705882352</v>
      </c>
      <c r="K41" s="131">
        <v>31.949553999999999</v>
      </c>
      <c r="L41" s="83">
        <f>IFERROR(I41-K41,"")</f>
        <v>13.824452000000001</v>
      </c>
      <c r="M41" s="95">
        <f>IFERROR(IF(D41&gt;0,I41/D41*10,""),"")</f>
        <v>30.283527454242929</v>
      </c>
      <c r="N41" s="74">
        <f>IFERROR(IF(F41&gt;0,K41/F41*10,""),"")</f>
        <v>30.243803483528964</v>
      </c>
      <c r="O41" s="99">
        <f t="shared" si="1"/>
        <v>3.9723970713964718E-2</v>
      </c>
      <c r="P41" s="116"/>
      <c r="Q41" s="13" t="s">
        <v>160</v>
      </c>
    </row>
    <row r="42" spans="1:17" s="1" customFormat="1" ht="15.75" x14ac:dyDescent="0.25">
      <c r="A42" s="100">
        <f t="shared" si="0"/>
        <v>2090.8100400000003</v>
      </c>
      <c r="B42" s="205" t="s">
        <v>29</v>
      </c>
      <c r="C42" s="206">
        <v>2200.5737816999999</v>
      </c>
      <c r="D42" s="195">
        <v>2090.8100400000003</v>
      </c>
      <c r="E42" s="230">
        <f>IFERROR(D42/C42*100,0)</f>
        <v>95.012039922823931</v>
      </c>
      <c r="F42" s="230">
        <v>1750.6410000000001</v>
      </c>
      <c r="G42" s="83">
        <f>IFERROR(D42-F42,"")</f>
        <v>340.16904000000022</v>
      </c>
      <c r="H42" s="308">
        <v>4769.7</v>
      </c>
      <c r="I42" s="230">
        <v>6665.3033000000005</v>
      </c>
      <c r="J42" s="308">
        <f>IFERROR(I42/H42*100,"")</f>
        <v>139.7426106463719</v>
      </c>
      <c r="K42" s="131">
        <v>4098.1673499999997</v>
      </c>
      <c r="L42" s="83">
        <f>IFERROR(I42-K42,"")</f>
        <v>2567.1359500000008</v>
      </c>
      <c r="M42" s="95">
        <f>IFERROR(IF(D42&gt;0,I42/D42*10,""),"")</f>
        <v>31.879047701531029</v>
      </c>
      <c r="N42" s="75">
        <f>IFERROR(IF(F42&gt;0,K42/F42*10,""),"")</f>
        <v>23.409524568429504</v>
      </c>
      <c r="O42" s="141">
        <f t="shared" si="1"/>
        <v>8.469523133101525</v>
      </c>
      <c r="P42" s="116"/>
      <c r="Q42" s="13" t="s">
        <v>160</v>
      </c>
    </row>
    <row r="43" spans="1:17" s="1" customFormat="1" ht="15.75" x14ac:dyDescent="0.25">
      <c r="A43" s="100">
        <f t="shared" si="0"/>
        <v>3550.4758000000002</v>
      </c>
      <c r="B43" s="205" t="s">
        <v>30</v>
      </c>
      <c r="C43" s="206">
        <v>3657.9959285</v>
      </c>
      <c r="D43" s="195">
        <v>3550.4758000000002</v>
      </c>
      <c r="E43" s="230">
        <f>IFERROR(D43/C43*100,0)</f>
        <v>97.060682116612156</v>
      </c>
      <c r="F43" s="230">
        <v>3493.1</v>
      </c>
      <c r="G43" s="84">
        <f>IFERROR(D43-F43,"")</f>
        <v>57.375800000000254</v>
      </c>
      <c r="H43" s="309">
        <v>13315.2</v>
      </c>
      <c r="I43" s="230">
        <v>14863.3482</v>
      </c>
      <c r="J43" s="308">
        <f>IFERROR(I43/H43*100,"")</f>
        <v>111.62692411679885</v>
      </c>
      <c r="K43" s="131">
        <v>13279.5018</v>
      </c>
      <c r="L43" s="84">
        <f>IFERROR(I43-K43,"")</f>
        <v>1583.8464000000004</v>
      </c>
      <c r="M43" s="95">
        <f>IFERROR(IF(D43&gt;0,I43/D43*10,""),"")</f>
        <v>41.862975660895927</v>
      </c>
      <c r="N43" s="75">
        <f>IFERROR(IF(F43&gt;0,K43/F43*10,""),"")</f>
        <v>38.016380292576798</v>
      </c>
      <c r="O43" s="141">
        <f t="shared" si="1"/>
        <v>3.8465953683191287</v>
      </c>
      <c r="P43" s="116"/>
      <c r="Q43" s="13" t="s">
        <v>160</v>
      </c>
    </row>
    <row r="44" spans="1:17" s="1" customFormat="1" ht="15.75" x14ac:dyDescent="0.25">
      <c r="A44" s="100">
        <f t="shared" si="0"/>
        <v>0.46789059999999999</v>
      </c>
      <c r="B44" s="205" t="s">
        <v>64</v>
      </c>
      <c r="C44" s="206">
        <v>0.46510000000000001</v>
      </c>
      <c r="D44" s="195">
        <v>0.46789059999999999</v>
      </c>
      <c r="E44" s="230">
        <f>IFERROR(D44/C44*100,0)</f>
        <v>100.6</v>
      </c>
      <c r="F44" s="230">
        <v>0.51600000000000001</v>
      </c>
      <c r="G44" s="84">
        <f>IFERROR(D44-F44,"")</f>
        <v>-4.8109400000000024E-2</v>
      </c>
      <c r="H44" s="309">
        <v>1.1779999999999999</v>
      </c>
      <c r="I44" s="230">
        <v>1.5130239999999999</v>
      </c>
      <c r="J44" s="308">
        <f>IFERROR(I44/H44*100,"")</f>
        <v>128.44006791171475</v>
      </c>
      <c r="K44" s="131">
        <v>1.2484460000000002</v>
      </c>
      <c r="L44" s="84">
        <f>IFERROR(I44-K44,"")</f>
        <v>0.26457799999999976</v>
      </c>
      <c r="M44" s="95">
        <f>IFERROR(IF(D44&gt;0,I44/D44*10,""),"")</f>
        <v>32.337131799612983</v>
      </c>
      <c r="N44" s="75">
        <f>IFERROR(IF(F44&gt;0,K44/F44*10,""),"")</f>
        <v>24.19468992248062</v>
      </c>
      <c r="O44" s="141">
        <f t="shared" si="1"/>
        <v>8.142441877132363</v>
      </c>
      <c r="P44" s="116"/>
      <c r="Q44" s="13" t="s">
        <v>160</v>
      </c>
    </row>
    <row r="45" spans="1:17" s="13" customFormat="1" ht="15.75" x14ac:dyDescent="0.25">
      <c r="A45" s="100">
        <f t="shared" si="0"/>
        <v>2880.2313180000001</v>
      </c>
      <c r="B45" s="203" t="s">
        <v>62</v>
      </c>
      <c r="C45" s="204">
        <v>3243.7244267000001</v>
      </c>
      <c r="D45" s="194">
        <v>2880.2313180000001</v>
      </c>
      <c r="E45" s="236">
        <f>IFERROR(D45/C45*100,0)</f>
        <v>88.793958398315624</v>
      </c>
      <c r="F45" s="130">
        <f>SUM(F46:F52)</f>
        <v>2947.5660000000003</v>
      </c>
      <c r="G45" s="86">
        <f>IFERROR(D45-F45,"")</f>
        <v>-67.334682000000157</v>
      </c>
      <c r="H45" s="311">
        <v>12579.75</v>
      </c>
      <c r="I45" s="236">
        <v>11204.538272</v>
      </c>
      <c r="J45" s="351">
        <f>IFERROR(I45/H45*100,"")</f>
        <v>89.068052004213115</v>
      </c>
      <c r="K45" s="229">
        <v>11555.052815999999</v>
      </c>
      <c r="L45" s="86">
        <f>IFERROR(I45-K45,"")</f>
        <v>-350.51454399999966</v>
      </c>
      <c r="M45" s="94">
        <f>IFERROR(IF(D45&gt;0,I45/D45*10,""),"")</f>
        <v>38.901522256137063</v>
      </c>
      <c r="N45" s="76">
        <f>IFERROR(IF(F45&gt;0,K45/F45*10,""),"")</f>
        <v>39.202015547743457</v>
      </c>
      <c r="O45" s="140">
        <f t="shared" si="1"/>
        <v>-0.3004932916063936</v>
      </c>
      <c r="P45" s="116"/>
      <c r="Q45" s="13" t="s">
        <v>160</v>
      </c>
    </row>
    <row r="46" spans="1:17" s="1" customFormat="1" ht="15.75" x14ac:dyDescent="0.25">
      <c r="A46" s="100">
        <f t="shared" si="0"/>
        <v>147.116434</v>
      </c>
      <c r="B46" s="205" t="s">
        <v>86</v>
      </c>
      <c r="C46" s="206">
        <v>169.6746</v>
      </c>
      <c r="D46" s="195">
        <v>147.116434</v>
      </c>
      <c r="E46" s="230">
        <f>IFERROR(D46/C46*100,0)</f>
        <v>86.705042475420598</v>
      </c>
      <c r="F46" s="230">
        <v>138.52199999999999</v>
      </c>
      <c r="G46" s="84">
        <f>IFERROR(D46-F46,"")</f>
        <v>8.5944340000000068</v>
      </c>
      <c r="H46" s="309">
        <v>460</v>
      </c>
      <c r="I46" s="230">
        <v>407.25797399999999</v>
      </c>
      <c r="J46" s="308">
        <f>IFERROR(I46/H46*100,"")</f>
        <v>88.534342173913032</v>
      </c>
      <c r="K46" s="131">
        <v>361.68617399999999</v>
      </c>
      <c r="L46" s="84">
        <f>IFERROR(I46-K46,"")</f>
        <v>45.571799999999996</v>
      </c>
      <c r="M46" s="95">
        <f>IFERROR(IF(D46&gt;0,I46/D46*10,""),"")</f>
        <v>27.68269750203434</v>
      </c>
      <c r="N46" s="75">
        <f>IFERROR(IF(F46&gt;0,K46/F46*10,""),"")</f>
        <v>26.110377701736912</v>
      </c>
      <c r="O46" s="141">
        <f t="shared" si="1"/>
        <v>1.5723198002974286</v>
      </c>
      <c r="P46" s="116"/>
      <c r="Q46" s="13" t="s">
        <v>160</v>
      </c>
    </row>
    <row r="47" spans="1:17" s="1" customFormat="1" ht="15.75" x14ac:dyDescent="0.25">
      <c r="A47" s="100">
        <f t="shared" si="0"/>
        <v>26.105699999999999</v>
      </c>
      <c r="B47" s="205" t="s">
        <v>87</v>
      </c>
      <c r="C47" s="206">
        <v>49.847099999999998</v>
      </c>
      <c r="D47" s="195">
        <v>26.105699999999999</v>
      </c>
      <c r="E47" s="230">
        <f>IFERROR(D47/C47*100,0)</f>
        <v>52.371552206647934</v>
      </c>
      <c r="F47" s="230">
        <v>39.82</v>
      </c>
      <c r="G47" s="84">
        <f>IFERROR(D47-F47,"")</f>
        <v>-13.714300000000001</v>
      </c>
      <c r="H47" s="312">
        <v>151.6</v>
      </c>
      <c r="I47" s="230">
        <v>121.576106</v>
      </c>
      <c r="J47" s="308">
        <f>IFERROR(I47/H47*100,"")</f>
        <v>80.195320580474942</v>
      </c>
      <c r="K47" s="131">
        <v>84.124738000000008</v>
      </c>
      <c r="L47" s="84">
        <f>IFERROR(I47-K47,"")</f>
        <v>37.451367999999988</v>
      </c>
      <c r="M47" s="95">
        <f>IFERROR(IF(D47&gt;0,I47/D47*10,""),"")</f>
        <v>46.570712909441234</v>
      </c>
      <c r="N47" s="75">
        <f>IFERROR(IF(F47&gt;0,K47/F47*10,""),"")</f>
        <v>21.1262526368659</v>
      </c>
      <c r="O47" s="141">
        <f t="shared" si="1"/>
        <v>25.444460272575334</v>
      </c>
      <c r="P47" s="116"/>
      <c r="Q47" s="13" t="s">
        <v>160</v>
      </c>
    </row>
    <row r="48" spans="1:17" s="1" customFormat="1" ht="15.75" x14ac:dyDescent="0.25">
      <c r="A48" s="100">
        <f t="shared" si="0"/>
        <v>149.947318</v>
      </c>
      <c r="B48" s="205" t="s">
        <v>88</v>
      </c>
      <c r="C48" s="206">
        <v>205.43558340000001</v>
      </c>
      <c r="D48" s="195">
        <v>149.947318</v>
      </c>
      <c r="E48" s="230">
        <f>IFERROR(D48/C48*100,0)</f>
        <v>72.989944350604645</v>
      </c>
      <c r="F48" s="230">
        <v>160.78800000000001</v>
      </c>
      <c r="G48" s="84">
        <f>IFERROR(D48-F48,"")</f>
        <v>-10.840682000000015</v>
      </c>
      <c r="H48" s="327">
        <v>1287.55</v>
      </c>
      <c r="I48" s="230">
        <v>837.12278000000003</v>
      </c>
      <c r="J48" s="308">
        <f>IFERROR(I48/H48*100,"")</f>
        <v>65.016720127373702</v>
      </c>
      <c r="K48" s="131">
        <v>845.35487799999999</v>
      </c>
      <c r="L48" s="84">
        <f>IFERROR(I48-K48,"")</f>
        <v>-8.2320979999999508</v>
      </c>
      <c r="M48" s="95">
        <f>IFERROR(IF(D48&gt;0,I48/D48*10,""),"")</f>
        <v>55.827792798534752</v>
      </c>
      <c r="N48" s="75">
        <f>IFERROR(IF(F48&gt;0,K48/F48*10,""),"")</f>
        <v>52.575744334154287</v>
      </c>
      <c r="O48" s="141">
        <f t="shared" si="1"/>
        <v>3.252048464380465</v>
      </c>
      <c r="P48" s="116"/>
      <c r="Q48" s="13" t="s">
        <v>160</v>
      </c>
    </row>
    <row r="49" spans="1:17" s="1" customFormat="1" ht="15.75" x14ac:dyDescent="0.25">
      <c r="A49" s="100">
        <f t="shared" si="0"/>
        <v>30.486830000000001</v>
      </c>
      <c r="B49" s="205" t="s">
        <v>89</v>
      </c>
      <c r="C49" s="206">
        <v>81.060550000000006</v>
      </c>
      <c r="D49" s="195">
        <v>30.486830000000001</v>
      </c>
      <c r="E49" s="230">
        <f>IFERROR(D49/C49*100,0)</f>
        <v>37.609947132112971</v>
      </c>
      <c r="F49" s="230">
        <v>32.414999999999999</v>
      </c>
      <c r="G49" s="84">
        <f>IFERROR(D49-F49,"")</f>
        <v>-1.9281699999999979</v>
      </c>
      <c r="H49" s="327">
        <v>420</v>
      </c>
      <c r="I49" s="230">
        <v>112.925512</v>
      </c>
      <c r="J49" s="308">
        <f>IFERROR(I49/H49*100,"")</f>
        <v>26.887026666666664</v>
      </c>
      <c r="K49" s="131">
        <v>140.01206199999999</v>
      </c>
      <c r="L49" s="87">
        <f>IFERROR(I49-K49,"")</f>
        <v>-27.086549999999988</v>
      </c>
      <c r="M49" s="95">
        <f>IFERROR(IF(D49&gt;0,I49/D49*10,""),"")</f>
        <v>37.040752351097176</v>
      </c>
      <c r="N49" s="75">
        <f>IFERROR(IF(F49&gt;0,K49/F49*10,""),"")</f>
        <v>43.193602344593543</v>
      </c>
      <c r="O49" s="141">
        <f t="shared" si="1"/>
        <v>-6.1528499934963676</v>
      </c>
      <c r="P49" s="116"/>
      <c r="Q49" s="13" t="s">
        <v>160</v>
      </c>
    </row>
    <row r="50" spans="1:17" s="1" customFormat="1" ht="15.75" x14ac:dyDescent="0.25">
      <c r="A50" s="100">
        <f t="shared" si="0"/>
        <v>48.736675999999996</v>
      </c>
      <c r="B50" s="205" t="s">
        <v>101</v>
      </c>
      <c r="C50" s="206">
        <v>126.40152999999999</v>
      </c>
      <c r="D50" s="195">
        <v>48.736675999999996</v>
      </c>
      <c r="E50" s="230">
        <f>IFERROR(D50/C50*100,0)</f>
        <v>38.557030124556249</v>
      </c>
      <c r="F50" s="230">
        <v>79.911000000000001</v>
      </c>
      <c r="G50" s="84">
        <f>IFERROR(D50-F50,"")</f>
        <v>-31.174324000000006</v>
      </c>
      <c r="H50" s="327">
        <v>877.5</v>
      </c>
      <c r="I50" s="230">
        <v>169.89428599999999</v>
      </c>
      <c r="J50" s="308">
        <f>IFERROR(I50/H50*100,"")</f>
        <v>19.361172193732195</v>
      </c>
      <c r="K50" s="131">
        <v>404.22488400000003</v>
      </c>
      <c r="L50" s="87">
        <f>IFERROR(I50-K50,"")</f>
        <v>-234.33059800000004</v>
      </c>
      <c r="M50" s="95">
        <f>IFERROR(IF(D50&gt;0,I50/D50*10,""),"")</f>
        <v>34.859637534574581</v>
      </c>
      <c r="N50" s="75">
        <f>IFERROR(IF(F50&gt;0,K50/F50*10,""),"")</f>
        <v>50.584385629012274</v>
      </c>
      <c r="O50" s="141">
        <f t="shared" si="1"/>
        <v>-15.724748094437693</v>
      </c>
      <c r="P50" s="116"/>
      <c r="Q50" s="13" t="s">
        <v>160</v>
      </c>
    </row>
    <row r="51" spans="1:17" s="1" customFormat="1" ht="15.75" x14ac:dyDescent="0.25">
      <c r="A51" s="100">
        <f t="shared" si="0"/>
        <v>178.52476000000001</v>
      </c>
      <c r="B51" s="205" t="s">
        <v>90</v>
      </c>
      <c r="C51" s="206">
        <v>199.48689999999999</v>
      </c>
      <c r="D51" s="195">
        <v>178.52476000000001</v>
      </c>
      <c r="E51" s="230">
        <f>IFERROR(D51/C51*100,0)</f>
        <v>89.491971653276494</v>
      </c>
      <c r="F51" s="230">
        <v>175.31</v>
      </c>
      <c r="G51" s="84">
        <f>IFERROR(D51-F51,"")</f>
        <v>3.2147600000000125</v>
      </c>
      <c r="H51" s="327">
        <v>507</v>
      </c>
      <c r="I51" s="230">
        <v>535.26141399999995</v>
      </c>
      <c r="J51" s="308">
        <f>IFERROR(I51/H51*100,"")</f>
        <v>105.57424339250491</v>
      </c>
      <c r="K51" s="131">
        <v>505.79667999999998</v>
      </c>
      <c r="L51" s="87">
        <f>IFERROR(I51-K51,"")</f>
        <v>29.464733999999964</v>
      </c>
      <c r="M51" s="95">
        <f>IFERROR(IF(D51&gt;0,I51/D51*10,""),"")</f>
        <v>29.98247492392651</v>
      </c>
      <c r="N51" s="75">
        <f>IFERROR(IF(F51&gt;0,K51/F51*10,""),"")</f>
        <v>28.851558952712338</v>
      </c>
      <c r="O51" s="141">
        <f t="shared" si="1"/>
        <v>1.1309159712141721</v>
      </c>
      <c r="P51" s="116"/>
      <c r="Q51" s="13" t="s">
        <v>160</v>
      </c>
    </row>
    <row r="52" spans="1:17" s="1" customFormat="1" ht="15.75" x14ac:dyDescent="0.25">
      <c r="A52" s="100">
        <f t="shared" si="0"/>
        <v>2299.3136</v>
      </c>
      <c r="B52" s="205" t="s">
        <v>102</v>
      </c>
      <c r="C52" s="206">
        <v>2411.8181632999999</v>
      </c>
      <c r="D52" s="195">
        <v>2299.3136</v>
      </c>
      <c r="E52" s="230">
        <f>IFERROR(D52/C52*100,0)</f>
        <v>95.335280038439379</v>
      </c>
      <c r="F52" s="230">
        <v>2320.8000000000002</v>
      </c>
      <c r="G52" s="264">
        <f>IFERROR(D52-F52,"")</f>
        <v>-21.486400000000231</v>
      </c>
      <c r="H52" s="327">
        <v>8876.1</v>
      </c>
      <c r="I52" s="230">
        <v>9020.5002000000004</v>
      </c>
      <c r="J52" s="308">
        <f>IFERROR(I52/H52*100,"")</f>
        <v>101.62684287017947</v>
      </c>
      <c r="K52" s="131">
        <v>9213.8534</v>
      </c>
      <c r="L52" s="88">
        <f>IFERROR(I52-K52,"")</f>
        <v>-193.35319999999956</v>
      </c>
      <c r="M52" s="95">
        <f>IFERROR(IF(D52&gt;0,I52/D52*10,""),"")</f>
        <v>39.231274063703189</v>
      </c>
      <c r="N52" s="77">
        <f>IFERROR(IF(F52&gt;0,K52/F52*10,""),"")</f>
        <v>39.701195277490513</v>
      </c>
      <c r="O52" s="142">
        <f t="shared" si="1"/>
        <v>-0.46992121378732321</v>
      </c>
      <c r="P52" s="116"/>
      <c r="Q52" s="13" t="s">
        <v>160</v>
      </c>
    </row>
    <row r="53" spans="1:17" s="13" customFormat="1" ht="15.75" x14ac:dyDescent="0.25">
      <c r="A53" s="100">
        <f t="shared" si="0"/>
        <v>12552.636620000001</v>
      </c>
      <c r="B53" s="208" t="s">
        <v>31</v>
      </c>
      <c r="C53" s="209">
        <v>13035.19434</v>
      </c>
      <c r="D53" s="196">
        <v>12552.636620000001</v>
      </c>
      <c r="E53" s="237">
        <f>IFERROR(D53/C53*100,0)</f>
        <v>96.298039696123169</v>
      </c>
      <c r="F53" s="132">
        <f>SUM(F54:F67)</f>
        <v>11998.811999999998</v>
      </c>
      <c r="G53" s="153">
        <f>IFERROR(D53-F53,"")</f>
        <v>553.82462000000305</v>
      </c>
      <c r="H53" s="328">
        <v>26465.91</v>
      </c>
      <c r="I53" s="237">
        <v>36762.924978000003</v>
      </c>
      <c r="J53" s="351">
        <f>IFERROR(I53/H53*100,"")</f>
        <v>138.90671047396444</v>
      </c>
      <c r="K53" s="229">
        <v>19778.641062000002</v>
      </c>
      <c r="L53" s="162">
        <f>IFERROR(I53-K53,"")</f>
        <v>16984.283916</v>
      </c>
      <c r="M53" s="94">
        <f>IFERROR(IF(D53&gt;0,I53/D53*10,""),"")</f>
        <v>29.287014426456007</v>
      </c>
      <c r="N53" s="78">
        <f>IFERROR(IF(F53&gt;0,K53/F53*10,""),"")</f>
        <v>16.483832784445664</v>
      </c>
      <c r="O53" s="143">
        <f t="shared" si="1"/>
        <v>12.803181642010344</v>
      </c>
      <c r="P53" s="116"/>
      <c r="Q53" s="13" t="s">
        <v>160</v>
      </c>
    </row>
    <row r="54" spans="1:17" s="17" customFormat="1" ht="15.75" x14ac:dyDescent="0.25">
      <c r="A54" s="100">
        <f t="shared" si="0"/>
        <v>1755.1682000000001</v>
      </c>
      <c r="B54" s="210" t="s">
        <v>91</v>
      </c>
      <c r="C54" s="206">
        <v>1759.5099</v>
      </c>
      <c r="D54" s="195">
        <v>1755.1682000000001</v>
      </c>
      <c r="E54" s="230">
        <f>IFERROR(D54/C54*100,0)</f>
        <v>99.753243786806777</v>
      </c>
      <c r="F54" s="230">
        <v>1468</v>
      </c>
      <c r="G54" s="265">
        <f>IFERROR(D54-F54,"")</f>
        <v>287.16820000000007</v>
      </c>
      <c r="H54" s="329">
        <v>3403.9</v>
      </c>
      <c r="I54" s="230">
        <v>5203.6356000000005</v>
      </c>
      <c r="J54" s="308">
        <f>IFERROR(I54/H54*100,"")</f>
        <v>152.87275184347365</v>
      </c>
      <c r="K54" s="131">
        <v>2135.7379999999998</v>
      </c>
      <c r="L54" s="89">
        <f>IFERROR(I54-K54,"")</f>
        <v>3067.8976000000007</v>
      </c>
      <c r="M54" s="97">
        <f>IFERROR(IF(D54&gt;0,I54/D54*10,""),"")</f>
        <v>29.647503868859978</v>
      </c>
      <c r="N54" s="79">
        <f>IFERROR(IF(F54&gt;0,K54/F54*10,""),"")</f>
        <v>14.548623978201633</v>
      </c>
      <c r="O54" s="144">
        <f t="shared" si="1"/>
        <v>15.098879890658345</v>
      </c>
      <c r="P54" s="116"/>
      <c r="Q54" s="13" t="s">
        <v>160</v>
      </c>
    </row>
    <row r="55" spans="1:17" s="1" customFormat="1" ht="15.75" x14ac:dyDescent="0.25">
      <c r="A55" s="100">
        <f t="shared" si="0"/>
        <v>148.66366199999999</v>
      </c>
      <c r="B55" s="210" t="s">
        <v>92</v>
      </c>
      <c r="C55" s="206">
        <v>152.33099999999999</v>
      </c>
      <c r="D55" s="195">
        <v>148.66366199999999</v>
      </c>
      <c r="E55" s="230">
        <f>IFERROR(D55/C55*100,0)</f>
        <v>97.592520235539709</v>
      </c>
      <c r="F55" s="230">
        <v>139.273</v>
      </c>
      <c r="G55" s="83">
        <f>IFERROR(D55-F55,"")</f>
        <v>9.3906619999999918</v>
      </c>
      <c r="H55" s="329">
        <v>263.63</v>
      </c>
      <c r="I55" s="230">
        <v>417.21133800000001</v>
      </c>
      <c r="J55" s="308">
        <f>IFERROR(I55/H55*100,"")</f>
        <v>158.25639646474227</v>
      </c>
      <c r="K55" s="131">
        <v>221.42462400000002</v>
      </c>
      <c r="L55" s="90">
        <f>IFERROR(I55-K55,"")</f>
        <v>195.78671399999999</v>
      </c>
      <c r="M55" s="97">
        <f>IFERROR(IF(D55&gt;0,I55/D55*10,""),"")</f>
        <v>28.064110111857733</v>
      </c>
      <c r="N55" s="75">
        <f>IFERROR(IF(F55&gt;0,K55/F55*10,""),"")</f>
        <v>15.898603749470466</v>
      </c>
      <c r="O55" s="141">
        <f t="shared" si="1"/>
        <v>12.165506362387267</v>
      </c>
      <c r="P55" s="116"/>
      <c r="Q55" s="13" t="s">
        <v>160</v>
      </c>
    </row>
    <row r="56" spans="1:17" s="1" customFormat="1" ht="15.75" x14ac:dyDescent="0.25">
      <c r="A56" s="100">
        <f t="shared" si="0"/>
        <v>459.01063800000003</v>
      </c>
      <c r="B56" s="210" t="s">
        <v>93</v>
      </c>
      <c r="C56" s="206">
        <v>475.33976000000001</v>
      </c>
      <c r="D56" s="195">
        <v>459.01063800000003</v>
      </c>
      <c r="E56" s="230">
        <f>IFERROR(D56/C56*100,0)</f>
        <v>96.56474728728773</v>
      </c>
      <c r="F56" s="230">
        <v>486.798</v>
      </c>
      <c r="G56" s="83">
        <f>IFERROR(D56-F56,"")</f>
        <v>-27.787361999999973</v>
      </c>
      <c r="H56" s="329">
        <v>1297</v>
      </c>
      <c r="I56" s="230">
        <v>1677.4687839999999</v>
      </c>
      <c r="J56" s="308">
        <f>IFERROR(I56/H56*100,"")</f>
        <v>129.33452459521973</v>
      </c>
      <c r="K56" s="131">
        <v>1218.42696</v>
      </c>
      <c r="L56" s="90">
        <f>IFERROR(I56-K56,"")</f>
        <v>459.04182399999991</v>
      </c>
      <c r="M56" s="97">
        <f>IFERROR(IF(D56&gt;0,I56/D56*10,""),"")</f>
        <v>36.545313880067411</v>
      </c>
      <c r="N56" s="75">
        <f>IFERROR(IF(F56&gt;0,K56/F56*10,""),"")</f>
        <v>25.029415897353729</v>
      </c>
      <c r="O56" s="141">
        <f t="shared" si="1"/>
        <v>11.515897982713682</v>
      </c>
      <c r="P56" s="116"/>
      <c r="Q56" s="13" t="s">
        <v>160</v>
      </c>
    </row>
    <row r="57" spans="1:17" s="1" customFormat="1" ht="15.75" x14ac:dyDescent="0.25">
      <c r="A57" s="100">
        <f t="shared" si="0"/>
        <v>1468.2570000000001</v>
      </c>
      <c r="B57" s="210" t="s">
        <v>94</v>
      </c>
      <c r="C57" s="206">
        <v>1494.6930500000001</v>
      </c>
      <c r="D57" s="195">
        <v>1468.2570000000001</v>
      </c>
      <c r="E57" s="230">
        <f>IFERROR(D57/C57*100,0)</f>
        <v>98.231339203724801</v>
      </c>
      <c r="F57" s="230">
        <v>1580.011</v>
      </c>
      <c r="G57" s="83">
        <f>IFERROR(D57-F57,"")</f>
        <v>-111.75399999999991</v>
      </c>
      <c r="H57" s="329">
        <v>4200</v>
      </c>
      <c r="I57" s="230">
        <v>5428.2753999999995</v>
      </c>
      <c r="J57" s="308">
        <f>IFERROR(I57/H57*100,"")</f>
        <v>129.24465238095237</v>
      </c>
      <c r="K57" s="131">
        <v>2505.4158379999999</v>
      </c>
      <c r="L57" s="90">
        <f>IFERROR(I57-K57,"")</f>
        <v>2922.8595619999996</v>
      </c>
      <c r="M57" s="97">
        <f>IFERROR(IF(D57&gt;0,I57/D57*10,""),"")</f>
        <v>36.970880438506335</v>
      </c>
      <c r="N57" s="75">
        <f>IFERROR(IF(F57&gt;0,K57/F57*10,""),"")</f>
        <v>15.85695186932243</v>
      </c>
      <c r="O57" s="141">
        <f t="shared" si="1"/>
        <v>21.113928569183905</v>
      </c>
      <c r="P57" s="116"/>
      <c r="Q57" s="13" t="s">
        <v>160</v>
      </c>
    </row>
    <row r="58" spans="1:17" s="1" customFormat="1" ht="15.75" x14ac:dyDescent="0.25">
      <c r="A58" s="100">
        <f t="shared" si="0"/>
        <v>339.11757000000006</v>
      </c>
      <c r="B58" s="210" t="s">
        <v>57</v>
      </c>
      <c r="C58" s="206">
        <v>361.52134999999998</v>
      </c>
      <c r="D58" s="195">
        <v>339.11757000000006</v>
      </c>
      <c r="E58" s="230">
        <f>IFERROR(D58/C58*100,0)</f>
        <v>93.802916480589616</v>
      </c>
      <c r="F58" s="230">
        <v>342.85399999999998</v>
      </c>
      <c r="G58" s="83">
        <f>IFERROR(D58-F58,"")</f>
        <v>-3.7364299999999275</v>
      </c>
      <c r="H58" s="329">
        <v>676.44</v>
      </c>
      <c r="I58" s="230">
        <v>944.03442399999994</v>
      </c>
      <c r="J58" s="308">
        <f>IFERROR(I58/H58*100,"")</f>
        <v>139.55922535627695</v>
      </c>
      <c r="K58" s="131">
        <v>499.20838600000002</v>
      </c>
      <c r="L58" s="83">
        <f>IFERROR(I58-K58,"")</f>
        <v>444.82603799999993</v>
      </c>
      <c r="M58" s="97">
        <f>IFERROR(IF(D58&gt;0,I58/D58*10,""),"")</f>
        <v>27.83796852519319</v>
      </c>
      <c r="N58" s="75">
        <f>IFERROR(IF(F58&gt;0,K58/F58*10,""),"")</f>
        <v>14.560378061798902</v>
      </c>
      <c r="O58" s="141">
        <f t="shared" si="1"/>
        <v>13.277590463394288</v>
      </c>
      <c r="P58" s="116"/>
      <c r="Q58" s="13" t="s">
        <v>160</v>
      </c>
    </row>
    <row r="59" spans="1:17" s="1" customFormat="1" ht="15.75" x14ac:dyDescent="0.25">
      <c r="A59" s="100">
        <f t="shared" si="0"/>
        <v>299.22967</v>
      </c>
      <c r="B59" s="210" t="s">
        <v>32</v>
      </c>
      <c r="C59" s="206">
        <v>302.96523999999999</v>
      </c>
      <c r="D59" s="195">
        <v>299.22967</v>
      </c>
      <c r="E59" s="230">
        <f>IFERROR(D59/C59*100,0)</f>
        <v>98.766997164427181</v>
      </c>
      <c r="F59" s="230">
        <v>298.702</v>
      </c>
      <c r="G59" s="83">
        <f>IFERROR(D59-F59,"")</f>
        <v>0.52767000000000053</v>
      </c>
      <c r="H59" s="314">
        <v>810</v>
      </c>
      <c r="I59" s="230">
        <v>1008.732296</v>
      </c>
      <c r="J59" s="308">
        <f>IFERROR(I59/H59*100,"")</f>
        <v>124.5348513580247</v>
      </c>
      <c r="K59" s="131">
        <v>585.51010800000006</v>
      </c>
      <c r="L59" s="83">
        <f>IFERROR(I59-K59,"")</f>
        <v>423.22218799999996</v>
      </c>
      <c r="M59" s="97">
        <f>IFERROR(IF(D59&gt;0,I59/D59*10,""),"")</f>
        <v>33.710971776294777</v>
      </c>
      <c r="N59" s="75">
        <f>IFERROR(IF(F59&gt;0,K59/F59*10,""),"")</f>
        <v>19.601814115740773</v>
      </c>
      <c r="O59" s="141">
        <f t="shared" si="1"/>
        <v>14.109157660554004</v>
      </c>
      <c r="P59" s="116"/>
      <c r="Q59" s="13" t="s">
        <v>160</v>
      </c>
    </row>
    <row r="60" spans="1:17" s="1" customFormat="1" ht="15.75" x14ac:dyDescent="0.25">
      <c r="A60" s="100">
        <f t="shared" si="0"/>
        <v>227.375114</v>
      </c>
      <c r="B60" s="210" t="s">
        <v>60</v>
      </c>
      <c r="C60" s="206">
        <v>231.6986</v>
      </c>
      <c r="D60" s="195">
        <v>227.375114</v>
      </c>
      <c r="E60" s="230">
        <f>IFERROR(D60/C60*100,0)</f>
        <v>98.134004262434033</v>
      </c>
      <c r="F60" s="230">
        <v>206.398</v>
      </c>
      <c r="G60" s="83">
        <f>IFERROR(D60-F60,"")</f>
        <v>20.977114</v>
      </c>
      <c r="H60" s="308">
        <v>296.74</v>
      </c>
      <c r="I60" s="230">
        <v>481.36194599999999</v>
      </c>
      <c r="J60" s="308">
        <f>IFERROR(I60/H60*100,"")</f>
        <v>162.21673721102647</v>
      </c>
      <c r="K60" s="131">
        <v>280.988878</v>
      </c>
      <c r="L60" s="83">
        <f>IFERROR(I60-K60,"")</f>
        <v>200.37306799999999</v>
      </c>
      <c r="M60" s="97">
        <f>IFERROR(IF(D60&gt;0,I60/D60*10,""),"")</f>
        <v>21.170388330184629</v>
      </c>
      <c r="N60" s="75">
        <f>IFERROR(IF(F60&gt;0,K60/F60*10,""),"")</f>
        <v>13.613934146648708</v>
      </c>
      <c r="O60" s="141">
        <f t="shared" si="1"/>
        <v>7.5564541835359211</v>
      </c>
      <c r="P60" s="116"/>
      <c r="Q60" s="13" t="s">
        <v>160</v>
      </c>
    </row>
    <row r="61" spans="1:17" s="1" customFormat="1" ht="15.75" x14ac:dyDescent="0.25">
      <c r="A61" s="100">
        <f t="shared" si="0"/>
        <v>310.35200599999996</v>
      </c>
      <c r="B61" s="210" t="s">
        <v>33</v>
      </c>
      <c r="C61" s="206">
        <v>321.96364999999997</v>
      </c>
      <c r="D61" s="195">
        <v>310.35200599999996</v>
      </c>
      <c r="E61" s="230">
        <f>IFERROR(D61/C61*100,0)</f>
        <v>96.393492246717898</v>
      </c>
      <c r="F61" s="230">
        <v>303.2</v>
      </c>
      <c r="G61" s="83">
        <f>IFERROR(D61-F61,"")</f>
        <v>7.1520059999999717</v>
      </c>
      <c r="H61" s="308">
        <v>585.35</v>
      </c>
      <c r="I61" s="230">
        <v>825.80729199999996</v>
      </c>
      <c r="J61" s="308">
        <f>IFERROR(I61/H61*100,"")</f>
        <v>141.07923327923464</v>
      </c>
      <c r="K61" s="131">
        <v>581.56860000000006</v>
      </c>
      <c r="L61" s="83">
        <f>IFERROR(I61-K61,"")</f>
        <v>244.2386919999999</v>
      </c>
      <c r="M61" s="97">
        <f>IFERROR(IF(D61&gt;0,I61/D61*10,""),"")</f>
        <v>26.60873060379059</v>
      </c>
      <c r="N61" s="75">
        <f>IFERROR(IF(F61&gt;0,K61/F61*10,""),"")</f>
        <v>19.181022427440634</v>
      </c>
      <c r="O61" s="141">
        <f t="shared" si="1"/>
        <v>7.4277081763499559</v>
      </c>
      <c r="P61" s="116"/>
      <c r="Q61" s="13" t="s">
        <v>160</v>
      </c>
    </row>
    <row r="62" spans="1:17" s="1" customFormat="1" ht="15.75" x14ac:dyDescent="0.25">
      <c r="A62" s="100">
        <f t="shared" si="0"/>
        <v>627.34159999999997</v>
      </c>
      <c r="B62" s="210" t="s">
        <v>95</v>
      </c>
      <c r="C62" s="206">
        <v>643.43565999999998</v>
      </c>
      <c r="D62" s="195">
        <v>627.34159999999997</v>
      </c>
      <c r="E62" s="230">
        <f>IFERROR(D62/C62*100,0)</f>
        <v>97.498730486899035</v>
      </c>
      <c r="F62" s="230">
        <v>584.9</v>
      </c>
      <c r="G62" s="83">
        <f>IFERROR(D62-F62,"")</f>
        <v>42.441599999999994</v>
      </c>
      <c r="H62" s="308">
        <v>1320</v>
      </c>
      <c r="I62" s="230">
        <v>1761.3047999999999</v>
      </c>
      <c r="J62" s="308">
        <f>IFERROR(I62/H62*100,"")</f>
        <v>133.43218181818182</v>
      </c>
      <c r="K62" s="131">
        <v>1262.53</v>
      </c>
      <c r="L62" s="83">
        <f>IFERROR(I62-K62,"")</f>
        <v>498.77479999999991</v>
      </c>
      <c r="M62" s="97">
        <f>IFERROR(IF(D62&gt;0,I62/D62*10,""),"")</f>
        <v>28.075689544579859</v>
      </c>
      <c r="N62" s="75">
        <f>IFERROR(IF(F62&gt;0,K62/F62*10,""),"")</f>
        <v>21.585399213540775</v>
      </c>
      <c r="O62" s="141">
        <f t="shared" si="1"/>
        <v>6.490290331039084</v>
      </c>
      <c r="P62" s="116"/>
      <c r="Q62" s="13" t="s">
        <v>160</v>
      </c>
    </row>
    <row r="63" spans="1:17" s="1" customFormat="1" ht="15.75" x14ac:dyDescent="0.25">
      <c r="A63" s="100">
        <f t="shared" si="0"/>
        <v>2319.9366</v>
      </c>
      <c r="B63" s="210" t="s">
        <v>34</v>
      </c>
      <c r="C63" s="206">
        <v>2392.1120000000001</v>
      </c>
      <c r="D63" s="195">
        <v>2319.9366</v>
      </c>
      <c r="E63" s="230">
        <f>IFERROR(D63/C63*100,0)</f>
        <v>96.982775054010844</v>
      </c>
      <c r="F63" s="230">
        <v>1940.5</v>
      </c>
      <c r="G63" s="83">
        <f>IFERROR(D63-F63,"")</f>
        <v>379.4366</v>
      </c>
      <c r="H63" s="308">
        <v>3700.0000000000009</v>
      </c>
      <c r="I63" s="230">
        <v>4098.6451999999999</v>
      </c>
      <c r="J63" s="308">
        <f>IFERROR(I63/H63*100,"")</f>
        <v>110.77419459459456</v>
      </c>
      <c r="K63" s="131">
        <v>1604.1676</v>
      </c>
      <c r="L63" s="83">
        <f>IFERROR(I63-K63,"")</f>
        <v>2494.4776000000002</v>
      </c>
      <c r="M63" s="97">
        <f>IFERROR(IF(D63&gt;0,I63/D63*10,""),"")</f>
        <v>17.667056935952473</v>
      </c>
      <c r="N63" s="75">
        <f>IFERROR(IF(F63&gt;0,K63/F63*10,""),"")</f>
        <v>8.266774542643649</v>
      </c>
      <c r="O63" s="141">
        <f t="shared" si="1"/>
        <v>9.4002823933088244</v>
      </c>
      <c r="P63" s="116"/>
      <c r="Q63" s="13" t="s">
        <v>160</v>
      </c>
    </row>
    <row r="64" spans="1:17" s="1" customFormat="1" ht="15.75" x14ac:dyDescent="0.25">
      <c r="A64" s="100">
        <f t="shared" si="0"/>
        <v>819.0852000000001</v>
      </c>
      <c r="B64" s="210" t="s">
        <v>35</v>
      </c>
      <c r="C64" s="206">
        <v>858.41313500000001</v>
      </c>
      <c r="D64" s="195">
        <v>819.0852000000001</v>
      </c>
      <c r="E64" s="230">
        <f>IFERROR(D64/C64*100,0)</f>
        <v>95.418530612302447</v>
      </c>
      <c r="F64" s="230">
        <v>818.4</v>
      </c>
      <c r="G64" s="84">
        <f>IFERROR(D64-F64,"")</f>
        <v>0.6852000000001226</v>
      </c>
      <c r="H64" s="309">
        <v>2172.8999999999996</v>
      </c>
      <c r="I64" s="230">
        <v>3229.26</v>
      </c>
      <c r="J64" s="308">
        <f>IFERROR(I64/H64*100,"")</f>
        <v>148.6152146900456</v>
      </c>
      <c r="K64" s="131">
        <v>2231.4085999999998</v>
      </c>
      <c r="L64" s="84">
        <f>IFERROR(I64-K64,"")</f>
        <v>997.85140000000047</v>
      </c>
      <c r="M64" s="97">
        <f>IFERROR(IF(D64&gt;0,I64/D64*10,""),"")</f>
        <v>39.425202652910826</v>
      </c>
      <c r="N64" s="75">
        <f>IFERROR(IF(F64&gt;0,K64/F64*10,""),"")</f>
        <v>27.265500977517103</v>
      </c>
      <c r="O64" s="141">
        <f t="shared" si="1"/>
        <v>12.159701675393723</v>
      </c>
      <c r="P64" s="116"/>
      <c r="Q64" s="13" t="s">
        <v>160</v>
      </c>
    </row>
    <row r="65" spans="1:17" s="1" customFormat="1" ht="15.75" x14ac:dyDescent="0.25">
      <c r="A65" s="100">
        <f t="shared" si="0"/>
        <v>1093.7232000000001</v>
      </c>
      <c r="B65" s="205" t="s">
        <v>36</v>
      </c>
      <c r="C65" s="206">
        <v>1160.671795</v>
      </c>
      <c r="D65" s="195">
        <v>1093.7232000000001</v>
      </c>
      <c r="E65" s="230">
        <f>IFERROR(D65/C65*100,0)</f>
        <v>94.231909891460759</v>
      </c>
      <c r="F65" s="230">
        <v>1100.5999999999999</v>
      </c>
      <c r="G65" s="83">
        <f>IFERROR(D65-F65,"")</f>
        <v>-6.8767999999997755</v>
      </c>
      <c r="H65" s="308">
        <v>2350</v>
      </c>
      <c r="I65" s="230">
        <v>3438.0050000000001</v>
      </c>
      <c r="J65" s="308">
        <f>IFERROR(I65/H65*100,"")</f>
        <v>146.29808510638298</v>
      </c>
      <c r="K65" s="131">
        <v>1929.508</v>
      </c>
      <c r="L65" s="83">
        <f>IFERROR(I65-K65,"")</f>
        <v>1508.4970000000001</v>
      </c>
      <c r="M65" s="95">
        <f>IFERROR(IF(D65&gt;0,I65/D65*10,""),"")</f>
        <v>31.43395879323031</v>
      </c>
      <c r="N65" s="75">
        <f>IFERROR(IF(F65&gt;0,K65/F65*10,""),"")</f>
        <v>17.531419225876796</v>
      </c>
      <c r="O65" s="141">
        <f t="shared" si="1"/>
        <v>13.902539567353514</v>
      </c>
      <c r="P65" s="116"/>
      <c r="Q65" s="13" t="s">
        <v>160</v>
      </c>
    </row>
    <row r="66" spans="1:17" s="1" customFormat="1" ht="15.75" x14ac:dyDescent="0.25">
      <c r="A66" s="100">
        <f t="shared" si="0"/>
        <v>2063.3643480000001</v>
      </c>
      <c r="B66" s="210" t="s">
        <v>37</v>
      </c>
      <c r="C66" s="206">
        <v>2247.9216999999999</v>
      </c>
      <c r="D66" s="195">
        <v>2063.3643480000001</v>
      </c>
      <c r="E66" s="230">
        <f>IFERROR(D66/C66*100,0)</f>
        <v>91.789867413976211</v>
      </c>
      <c r="F66" s="230">
        <v>2084.384</v>
      </c>
      <c r="G66" s="83">
        <f>IFERROR(D66-F66,"")</f>
        <v>-21.019651999999951</v>
      </c>
      <c r="H66" s="308">
        <v>4333.8999999999996</v>
      </c>
      <c r="I66" s="230">
        <v>6041.5330000000004</v>
      </c>
      <c r="J66" s="308">
        <f>IFERROR(I66/H66*100,"")</f>
        <v>139.40176284639702</v>
      </c>
      <c r="K66" s="131">
        <v>3496.802682</v>
      </c>
      <c r="L66" s="83">
        <f>IFERROR(I66-K66,"")</f>
        <v>2544.7303180000004</v>
      </c>
      <c r="M66" s="95">
        <f>IFERROR(IF(D66&gt;0,I66/D66*10,""),"")</f>
        <v>29.280010609158786</v>
      </c>
      <c r="N66" s="75">
        <f>IFERROR(IF(F66&gt;0,K66/F66*10,""),"")</f>
        <v>16.776192304297098</v>
      </c>
      <c r="O66" s="141">
        <f t="shared" si="1"/>
        <v>12.503818304861689</v>
      </c>
      <c r="P66" s="116"/>
      <c r="Q66" s="13" t="s">
        <v>160</v>
      </c>
    </row>
    <row r="67" spans="1:17" s="1" customFormat="1" ht="15.75" x14ac:dyDescent="0.25">
      <c r="A67" s="100">
        <f t="shared" si="0"/>
        <v>622.01181200000008</v>
      </c>
      <c r="B67" s="210" t="s">
        <v>38</v>
      </c>
      <c r="C67" s="206">
        <v>632.61749999999995</v>
      </c>
      <c r="D67" s="195">
        <v>622.01181200000008</v>
      </c>
      <c r="E67" s="230">
        <f>IFERROR(D67/C67*100,0)</f>
        <v>98.323522823823268</v>
      </c>
      <c r="F67" s="230">
        <v>644.79200000000003</v>
      </c>
      <c r="G67" s="83">
        <f>IFERROR(D67-F67,"")</f>
        <v>-22.780187999999953</v>
      </c>
      <c r="H67" s="308">
        <v>1056.05</v>
      </c>
      <c r="I67" s="230">
        <v>2207.6498980000001</v>
      </c>
      <c r="J67" s="308">
        <f>IFERROR(I67/H67*100,"")</f>
        <v>209.04785739311586</v>
      </c>
      <c r="K67" s="131">
        <v>1225.9427860000001</v>
      </c>
      <c r="L67" s="83">
        <f>IFERROR(I67-K67,"")</f>
        <v>981.70711200000005</v>
      </c>
      <c r="M67" s="95">
        <f>IFERROR(IF(D67&gt;0,I67/D67*10,""),"")</f>
        <v>35.492089626105042</v>
      </c>
      <c r="N67" s="75">
        <f>IFERROR(IF(F67&gt;0,K67/F67*10,""),"")</f>
        <v>19.012996222037494</v>
      </c>
      <c r="O67" s="141">
        <f t="shared" si="1"/>
        <v>16.479093404067548</v>
      </c>
      <c r="P67" s="116"/>
      <c r="Q67" s="13" t="s">
        <v>160</v>
      </c>
    </row>
    <row r="68" spans="1:17" s="13" customFormat="1" ht="15.75" x14ac:dyDescent="0.25">
      <c r="A68" s="100">
        <f t="shared" si="0"/>
        <v>3371.3635360000003</v>
      </c>
      <c r="B68" s="211" t="s">
        <v>138</v>
      </c>
      <c r="C68" s="209">
        <v>3395.9024450000002</v>
      </c>
      <c r="D68" s="196">
        <v>3371.3635360000003</v>
      </c>
      <c r="E68" s="237">
        <f>IFERROR(D68/C68*100,0)</f>
        <v>99.277396527213853</v>
      </c>
      <c r="F68" s="229">
        <f>SUM(F69:F74)</f>
        <v>3133.6480000000001</v>
      </c>
      <c r="G68" s="104">
        <f>IFERROR(D68-F68,"")</f>
        <v>237.71553600000016</v>
      </c>
      <c r="H68" s="315">
        <v>5681.3</v>
      </c>
      <c r="I68" s="319">
        <v>7401.6429879999996</v>
      </c>
      <c r="J68" s="351">
        <f>IFERROR(I68/H68*100,"")</f>
        <v>130.28079819759563</v>
      </c>
      <c r="K68" s="229">
        <v>3905.9428819999998</v>
      </c>
      <c r="L68" s="104">
        <f>IFERROR(I68-K68,"")</f>
        <v>3495.7001059999998</v>
      </c>
      <c r="M68" s="102">
        <f>IFERROR(IF(D68&gt;0,I68/D68*10,""),"")</f>
        <v>21.954449316912822</v>
      </c>
      <c r="N68" s="103">
        <f>IFERROR(IF(F68&gt;0,K68/F68*10,""),"")</f>
        <v>12.464523398926746</v>
      </c>
      <c r="O68" s="127">
        <f t="shared" si="1"/>
        <v>9.489925917986076</v>
      </c>
      <c r="P68" s="116"/>
      <c r="Q68" s="13" t="s">
        <v>160</v>
      </c>
    </row>
    <row r="69" spans="1:17" s="1" customFormat="1" ht="15.75" x14ac:dyDescent="0.25">
      <c r="A69" s="100">
        <f t="shared" si="0"/>
        <v>1004.67711</v>
      </c>
      <c r="B69" s="210" t="s">
        <v>96</v>
      </c>
      <c r="C69" s="206">
        <v>998.68496000000005</v>
      </c>
      <c r="D69" s="195">
        <v>1004.67711</v>
      </c>
      <c r="E69" s="230">
        <f>IFERROR(D69/C69*100,0)</f>
        <v>100.60000402929867</v>
      </c>
      <c r="F69" s="230">
        <v>962.14200000000005</v>
      </c>
      <c r="G69" s="83">
        <f>IFERROR(D69-F69,"")</f>
        <v>42.535109999999918</v>
      </c>
      <c r="H69" s="308">
        <v>1636.4</v>
      </c>
      <c r="I69" s="230">
        <v>2284.2235999999998</v>
      </c>
      <c r="J69" s="308">
        <f>IFERROR(I69/H69*100,"")</f>
        <v>139.58834025910534</v>
      </c>
      <c r="K69" s="131">
        <v>1060.9426900000001</v>
      </c>
      <c r="L69" s="83">
        <f>IFERROR(I69-K69,"")</f>
        <v>1223.2809099999997</v>
      </c>
      <c r="M69" s="97">
        <f>IFERROR(IF(D69&gt;0,I69/D69*10,""),"")</f>
        <v>22.735897705482706</v>
      </c>
      <c r="N69" s="75">
        <f>IFERROR(IF(F69&gt;0,K69/F69*10,""),"")</f>
        <v>11.026882622315625</v>
      </c>
      <c r="O69" s="141">
        <f t="shared" si="1"/>
        <v>11.709015083167081</v>
      </c>
      <c r="P69" s="116"/>
      <c r="Q69" s="13" t="s">
        <v>160</v>
      </c>
    </row>
    <row r="70" spans="1:17" s="1" customFormat="1" ht="15.75" x14ac:dyDescent="0.25">
      <c r="A70" s="100">
        <f t="shared" ref="A70:A101" si="2">IF(OR(D70="",D70=0),"x",D70)</f>
        <v>328.22862600000002</v>
      </c>
      <c r="B70" s="212" t="s">
        <v>39</v>
      </c>
      <c r="C70" s="206">
        <v>355.99770000000001</v>
      </c>
      <c r="D70" s="195">
        <v>328.22862600000002</v>
      </c>
      <c r="E70" s="230">
        <f>IFERROR(D70/C70*100,0)</f>
        <v>92.199647919073641</v>
      </c>
      <c r="F70" s="230">
        <v>306.52999999999997</v>
      </c>
      <c r="G70" s="83">
        <f>IFERROR(D70-F70,"")</f>
        <v>21.698626000000047</v>
      </c>
      <c r="H70" s="308">
        <v>687.2</v>
      </c>
      <c r="I70" s="230">
        <v>935.87978799999996</v>
      </c>
      <c r="J70" s="308">
        <f>IFERROR(I70/H70*100,"")</f>
        <v>136.1873963911525</v>
      </c>
      <c r="K70" s="131">
        <v>546.14834599999995</v>
      </c>
      <c r="L70" s="83">
        <f>IFERROR(I70-K70,"")</f>
        <v>389.73144200000002</v>
      </c>
      <c r="M70" s="97">
        <f>IFERROR(IF(D70&gt;0,I70/D70*10,""),"")</f>
        <v>28.513045903558695</v>
      </c>
      <c r="N70" s="75">
        <f>IFERROR(IF(F70&gt;0,K70/F70*10,""),"")</f>
        <v>17.817125436335758</v>
      </c>
      <c r="O70" s="141">
        <f t="shared" ref="O70:O101" si="3">IFERROR(M70-N70,0)</f>
        <v>10.695920467222937</v>
      </c>
      <c r="P70" s="116"/>
      <c r="Q70" s="13" t="s">
        <v>160</v>
      </c>
    </row>
    <row r="71" spans="1:17" s="1" customFormat="1" ht="15.75" x14ac:dyDescent="0.25">
      <c r="A71" s="100">
        <f t="shared" si="2"/>
        <v>707.82159999999999</v>
      </c>
      <c r="B71" s="210" t="s">
        <v>40</v>
      </c>
      <c r="C71" s="206">
        <v>712.2867</v>
      </c>
      <c r="D71" s="195">
        <v>707.82159999999999</v>
      </c>
      <c r="E71" s="230">
        <f>IFERROR(D71/C71*100,0)</f>
        <v>99.373131633652562</v>
      </c>
      <c r="F71" s="230">
        <v>680.37599999999998</v>
      </c>
      <c r="G71" s="83">
        <f>IFERROR(D71-F71,"")</f>
        <v>27.445600000000013</v>
      </c>
      <c r="H71" s="308">
        <v>1416.1</v>
      </c>
      <c r="I71" s="230">
        <v>2009.5855999999999</v>
      </c>
      <c r="J71" s="308">
        <f>IFERROR(I71/H71*100,"")</f>
        <v>141.90986512251959</v>
      </c>
      <c r="K71" s="131">
        <v>1228.0654460000001</v>
      </c>
      <c r="L71" s="83">
        <f>IFERROR(I71-K71,"")</f>
        <v>781.52015399999982</v>
      </c>
      <c r="M71" s="97">
        <f>IFERROR(IF(D71&gt;0,I71/D71*10,""),"")</f>
        <v>28.391131324616261</v>
      </c>
      <c r="N71" s="75">
        <f>IFERROR(IF(F71&gt;0,K71/F71*10,""),"")</f>
        <v>18.049805489905584</v>
      </c>
      <c r="O71" s="141">
        <f t="shared" si="3"/>
        <v>10.341325834710677</v>
      </c>
      <c r="P71" s="116"/>
      <c r="Q71" s="13" t="s">
        <v>160</v>
      </c>
    </row>
    <row r="72" spans="1:17" s="1" customFormat="1" ht="15.75" hidden="1" x14ac:dyDescent="0.25">
      <c r="A72" s="100" t="e">
        <f t="shared" si="2"/>
        <v>#VALUE!</v>
      </c>
      <c r="B72" s="210" t="s">
        <v>136</v>
      </c>
      <c r="C72" s="206">
        <v>712.2867</v>
      </c>
      <c r="D72" s="195" t="e">
        <v>#VALUE!</v>
      </c>
      <c r="E72" s="230">
        <f>IFERROR(D72/C72*100,0)</f>
        <v>0</v>
      </c>
      <c r="F72" s="230" t="s">
        <v>136</v>
      </c>
      <c r="G72" s="83" t="str">
        <f>IFERROR(D72-F72,"")</f>
        <v/>
      </c>
      <c r="H72" s="308"/>
      <c r="I72" s="230" t="e">
        <v>#VALUE!</v>
      </c>
      <c r="J72" s="308" t="str">
        <f>IFERROR(I72/H72*100,"")</f>
        <v/>
      </c>
      <c r="K72" s="131" t="e">
        <v>#VALUE!</v>
      </c>
      <c r="L72" s="83" t="str">
        <f>IFERROR(I72-K72,"")</f>
        <v/>
      </c>
      <c r="M72" s="97" t="str">
        <f>IFERROR(IF(D72&gt;0,I72/D72*10,""),"")</f>
        <v/>
      </c>
      <c r="N72" s="75" t="str">
        <f>IFERROR(IF(F72&gt;0,K72/F72*10,""),"")</f>
        <v/>
      </c>
      <c r="O72" s="141">
        <f t="shared" si="3"/>
        <v>0</v>
      </c>
      <c r="P72" s="116"/>
      <c r="Q72" s="13" t="s">
        <v>160</v>
      </c>
    </row>
    <row r="73" spans="1:17" s="1" customFormat="1" ht="15.75" hidden="1" x14ac:dyDescent="0.25">
      <c r="A73" s="100" t="e">
        <f t="shared" si="2"/>
        <v>#VALUE!</v>
      </c>
      <c r="B73" s="210" t="s">
        <v>136</v>
      </c>
      <c r="C73" s="206"/>
      <c r="D73" s="195" t="e">
        <v>#VALUE!</v>
      </c>
      <c r="E73" s="230">
        <f>IFERROR(D73/C73*100,0)</f>
        <v>0</v>
      </c>
      <c r="F73" s="230" t="s">
        <v>136</v>
      </c>
      <c r="G73" s="83" t="str">
        <f>IFERROR(D73-F73,"")</f>
        <v/>
      </c>
      <c r="H73" s="308"/>
      <c r="I73" s="230" t="e">
        <v>#VALUE!</v>
      </c>
      <c r="J73" s="308" t="str">
        <f>IFERROR(I73/H73*100,"")</f>
        <v/>
      </c>
      <c r="K73" s="131" t="e">
        <v>#VALUE!</v>
      </c>
      <c r="L73" s="83" t="str">
        <f>IFERROR(I73-K73,"")</f>
        <v/>
      </c>
      <c r="M73" s="97" t="str">
        <f>IFERROR(IF(D73&gt;0,I73/D73*10,""),"")</f>
        <v/>
      </c>
      <c r="N73" s="75" t="str">
        <f>IFERROR(IF(F73&gt;0,K73/F73*10,""),"")</f>
        <v/>
      </c>
      <c r="O73" s="141">
        <f t="shared" si="3"/>
        <v>0</v>
      </c>
      <c r="P73" s="116"/>
      <c r="Q73" s="13" t="s">
        <v>160</v>
      </c>
    </row>
    <row r="74" spans="1:17" s="1" customFormat="1" ht="15.75" x14ac:dyDescent="0.25">
      <c r="A74" s="100">
        <f t="shared" si="2"/>
        <v>1330.6362000000001</v>
      </c>
      <c r="B74" s="210" t="s">
        <v>41</v>
      </c>
      <c r="C74" s="206">
        <v>1328.9330849999999</v>
      </c>
      <c r="D74" s="195">
        <v>1330.6362000000001</v>
      </c>
      <c r="E74" s="230">
        <f>IFERROR(D74/C74*100,0)</f>
        <v>100.12815656553545</v>
      </c>
      <c r="F74" s="230">
        <v>1184.5999999999999</v>
      </c>
      <c r="G74" s="83">
        <f>IFERROR(D74-F74,"")</f>
        <v>146.03620000000024</v>
      </c>
      <c r="H74" s="308">
        <v>1941.6</v>
      </c>
      <c r="I74" s="230">
        <v>2171.9540000000002</v>
      </c>
      <c r="J74" s="308">
        <f>IFERROR(I74/H74*100,"")</f>
        <v>111.86413267408324</v>
      </c>
      <c r="K74" s="131">
        <v>1070.7864000000002</v>
      </c>
      <c r="L74" s="83">
        <f>IFERROR(I74-K74,"")</f>
        <v>1101.1676</v>
      </c>
      <c r="M74" s="97">
        <f>IFERROR(IF(D74&gt;0,I74/D74*10,""),"")</f>
        <v>16.322673319724807</v>
      </c>
      <c r="N74" s="75">
        <f>IFERROR(IF(F74&gt;0,K74/F74*10,""),"")</f>
        <v>9.0392233665372306</v>
      </c>
      <c r="O74" s="141">
        <f t="shared" si="3"/>
        <v>7.283449953187576</v>
      </c>
      <c r="P74" s="116"/>
      <c r="Q74" s="13" t="s">
        <v>160</v>
      </c>
    </row>
    <row r="75" spans="1:17" s="13" customFormat="1" ht="15.75" x14ac:dyDescent="0.25">
      <c r="A75" s="100">
        <f t="shared" si="2"/>
        <v>8876.3454299999994</v>
      </c>
      <c r="B75" s="208" t="s">
        <v>42</v>
      </c>
      <c r="C75" s="209">
        <v>9157.8703621000004</v>
      </c>
      <c r="D75" s="196">
        <v>8876.3454299999994</v>
      </c>
      <c r="E75" s="237">
        <f>IFERROR(D75/C75*100,0)</f>
        <v>96.925868996081263</v>
      </c>
      <c r="F75" s="231">
        <f>SUM(F76:F88)</f>
        <v>8499.5810000000001</v>
      </c>
      <c r="G75" s="98">
        <f>IFERROR(D75-F75,"")</f>
        <v>376.76442999999927</v>
      </c>
      <c r="H75" s="236">
        <v>15332.475937333333</v>
      </c>
      <c r="I75" s="237">
        <v>17889.096411999999</v>
      </c>
      <c r="J75" s="351">
        <f>IFERROR(I75/H75*100,"")</f>
        <v>116.67454418396642</v>
      </c>
      <c r="K75" s="229">
        <v>17040.704419999998</v>
      </c>
      <c r="L75" s="82">
        <f>IFERROR(I75-K75,"")</f>
        <v>848.39199200000076</v>
      </c>
      <c r="M75" s="71">
        <f>IFERROR(IF(D75&gt;0,I75/D75*10,""),"")</f>
        <v>20.153673100124045</v>
      </c>
      <c r="N75" s="73">
        <f>IFERROR(IF(F75&gt;0,K75/F75*10,""),"")</f>
        <v>20.048875844585751</v>
      </c>
      <c r="O75" s="98">
        <f t="shared" si="3"/>
        <v>0.10479725553829411</v>
      </c>
      <c r="P75" s="116"/>
      <c r="Q75" s="13" t="s">
        <v>160</v>
      </c>
    </row>
    <row r="76" spans="1:17" s="1" customFormat="1" ht="15.75" x14ac:dyDescent="0.25">
      <c r="A76" s="100">
        <f t="shared" si="2"/>
        <v>7.0419999999999998</v>
      </c>
      <c r="B76" s="210" t="s">
        <v>139</v>
      </c>
      <c r="C76" s="206">
        <v>7.4761499999999996</v>
      </c>
      <c r="D76" s="195">
        <v>7.0419999999999998</v>
      </c>
      <c r="E76" s="230">
        <f>IFERROR(D76/C76*100,0)</f>
        <v>94.192866649278045</v>
      </c>
      <c r="F76" s="230">
        <v>6.8019999999999996</v>
      </c>
      <c r="G76" s="84">
        <f>IFERROR(D76-F76,"")</f>
        <v>0.24000000000000021</v>
      </c>
      <c r="H76" s="309">
        <v>8.6</v>
      </c>
      <c r="I76" s="230">
        <v>10.37689</v>
      </c>
      <c r="J76" s="308">
        <f>IFERROR(I76/H76*100,"")</f>
        <v>120.66151162790698</v>
      </c>
      <c r="K76" s="131">
        <v>11.159558000000001</v>
      </c>
      <c r="L76" s="84">
        <f>IFERROR(I76-K76,"")</f>
        <v>-0.78266800000000103</v>
      </c>
      <c r="M76" s="97">
        <f>IFERROR(IF(D76&gt;0,I76/D76*10,""),"")</f>
        <v>14.735714285714286</v>
      </c>
      <c r="N76" s="75">
        <f>IFERROR(IF(F76&gt;0,K76/F76*10,""),"")</f>
        <v>16.406289326668627</v>
      </c>
      <c r="O76" s="141">
        <f t="shared" si="3"/>
        <v>-1.6705750409543416</v>
      </c>
      <c r="P76" s="116"/>
      <c r="Q76" s="13" t="s">
        <v>160</v>
      </c>
    </row>
    <row r="77" spans="1:17" s="1" customFormat="1" ht="15.75" x14ac:dyDescent="0.25">
      <c r="A77" s="100">
        <f t="shared" si="2"/>
        <v>7.8468</v>
      </c>
      <c r="B77" s="210" t="s">
        <v>140</v>
      </c>
      <c r="C77" s="206">
        <v>21.009899999999998</v>
      </c>
      <c r="D77" s="195">
        <v>7.8468</v>
      </c>
      <c r="E77" s="230">
        <f>IFERROR(D77/C77*100,0)</f>
        <v>37.348107320834465</v>
      </c>
      <c r="F77" s="230">
        <v>15.073</v>
      </c>
      <c r="G77" s="84">
        <f>IFERROR(D77-F77,"")</f>
        <v>-7.2262000000000004</v>
      </c>
      <c r="H77" s="309"/>
      <c r="I77" s="230">
        <v>9.2551999999999985</v>
      </c>
      <c r="J77" s="308" t="str">
        <f>IFERROR(I77/H77*100,"")</f>
        <v/>
      </c>
      <c r="K77" s="131">
        <v>18.183450000000001</v>
      </c>
      <c r="L77" s="84">
        <f>IFERROR(I77-K77,"")</f>
        <v>-8.928250000000002</v>
      </c>
      <c r="M77" s="97">
        <f>IFERROR(IF(D77&gt;0,I77/D77*10,""),"")</f>
        <v>11.794871794871792</v>
      </c>
      <c r="N77" s="75">
        <f>IFERROR(IF(F77&gt;0,K77/F77*10,""),"")</f>
        <v>12.063590526106282</v>
      </c>
      <c r="O77" s="141">
        <f t="shared" si="3"/>
        <v>-0.26871873123448964</v>
      </c>
      <c r="P77" s="116"/>
      <c r="Q77" s="13" t="s">
        <v>160</v>
      </c>
    </row>
    <row r="78" spans="1:17" s="1" customFormat="1" ht="15.75" x14ac:dyDescent="0.25">
      <c r="A78" s="100">
        <f t="shared" si="2"/>
        <v>76.810112000000004</v>
      </c>
      <c r="B78" s="210" t="s">
        <v>141</v>
      </c>
      <c r="C78" s="206">
        <v>89.910700000000006</v>
      </c>
      <c r="D78" s="195">
        <v>76.810112000000004</v>
      </c>
      <c r="E78" s="230">
        <f>IFERROR(D78/C78*100,0)</f>
        <v>85.429333772287379</v>
      </c>
      <c r="F78" s="230">
        <v>65.531000000000006</v>
      </c>
      <c r="G78" s="83">
        <f>IFERROR(D78-F78,"")</f>
        <v>11.279111999999998</v>
      </c>
      <c r="H78" s="308">
        <v>145.6</v>
      </c>
      <c r="I78" s="230">
        <v>144.817724</v>
      </c>
      <c r="J78" s="308">
        <f>IFERROR(I78/H78*100,"")</f>
        <v>99.462722527472536</v>
      </c>
      <c r="K78" s="131">
        <v>148.431276</v>
      </c>
      <c r="L78" s="83">
        <f>IFERROR(I78-K78,"")</f>
        <v>-3.6135519999999985</v>
      </c>
      <c r="M78" s="97">
        <f>IFERROR(IF(D78&gt;0,I78/D78*10,""),"")</f>
        <v>18.853992036881809</v>
      </c>
      <c r="N78" s="75">
        <f>IFERROR(IF(F78&gt;0,K78/F78*10,""),"")</f>
        <v>22.650543406937174</v>
      </c>
      <c r="O78" s="141">
        <f t="shared" si="3"/>
        <v>-3.796551370055365</v>
      </c>
      <c r="P78" s="116"/>
      <c r="Q78" s="13" t="s">
        <v>160</v>
      </c>
    </row>
    <row r="79" spans="1:17" s="1" customFormat="1" ht="15.75" x14ac:dyDescent="0.25">
      <c r="A79" s="100">
        <f t="shared" si="2"/>
        <v>3331.5701999999997</v>
      </c>
      <c r="B79" s="210" t="s">
        <v>43</v>
      </c>
      <c r="C79" s="206">
        <v>3349.8443029999999</v>
      </c>
      <c r="D79" s="195">
        <v>3331.5701999999997</v>
      </c>
      <c r="E79" s="230">
        <f>IFERROR(D79/C79*100,0)</f>
        <v>99.454479034036453</v>
      </c>
      <c r="F79" s="230">
        <v>3090.1</v>
      </c>
      <c r="G79" s="83">
        <f>IFERROR(D79-F79,"")</f>
        <v>241.47019999999975</v>
      </c>
      <c r="H79" s="308">
        <v>4421.3999999999996</v>
      </c>
      <c r="I79" s="230">
        <v>5489.2389999999996</v>
      </c>
      <c r="J79" s="308">
        <f>IFERROR(I79/H79*100,"")</f>
        <v>124.15160356448185</v>
      </c>
      <c r="K79" s="131">
        <v>5099.2128000000002</v>
      </c>
      <c r="L79" s="83">
        <f>IFERROR(I79-K79,"")</f>
        <v>390.02619999999933</v>
      </c>
      <c r="M79" s="97">
        <f>IFERROR(IF(D79&gt;0,I79/D79*10,""),"")</f>
        <v>16.476432043965335</v>
      </c>
      <c r="N79" s="75">
        <f>IFERROR(IF(F79&gt;0,K79/F79*10,""),"")</f>
        <v>16.501772758163167</v>
      </c>
      <c r="O79" s="141">
        <f t="shared" si="3"/>
        <v>-2.534071419783146E-2</v>
      </c>
      <c r="P79" s="116"/>
      <c r="Q79" s="13" t="s">
        <v>160</v>
      </c>
    </row>
    <row r="80" spans="1:17" s="1" customFormat="1" ht="15.75" x14ac:dyDescent="0.25">
      <c r="A80" s="100">
        <f t="shared" si="2"/>
        <v>837.62577999999996</v>
      </c>
      <c r="B80" s="210" t="s">
        <v>44</v>
      </c>
      <c r="C80" s="206">
        <v>958.23496</v>
      </c>
      <c r="D80" s="195">
        <v>837.62577999999996</v>
      </c>
      <c r="E80" s="230">
        <f>IFERROR(D80/C80*100,0)</f>
        <v>87.413402241137177</v>
      </c>
      <c r="F80" s="230">
        <v>854.75800000000004</v>
      </c>
      <c r="G80" s="83">
        <f>IFERROR(D80-F80,"")</f>
        <v>-17.132220000000075</v>
      </c>
      <c r="H80" s="308">
        <v>2552.4959373333331</v>
      </c>
      <c r="I80" s="230">
        <v>2829.008816</v>
      </c>
      <c r="J80" s="308">
        <f>IFERROR(I80/H80*100,"")</f>
        <v>110.83303893347419</v>
      </c>
      <c r="K80" s="131">
        <v>2693.2682300000001</v>
      </c>
      <c r="L80" s="83">
        <f>IFERROR(I80-K80,"")</f>
        <v>135.74058599999989</v>
      </c>
      <c r="M80" s="97">
        <f>IFERROR(IF(D80&gt;0,I80/D80*10,""),"")</f>
        <v>33.774137371941919</v>
      </c>
      <c r="N80" s="75">
        <f>IFERROR(IF(F80&gt;0,K80/F80*10,""),"")</f>
        <v>31.509131590461863</v>
      </c>
      <c r="O80" s="141">
        <f t="shared" si="3"/>
        <v>2.2650057814800562</v>
      </c>
      <c r="P80" s="116"/>
      <c r="Q80" s="13" t="s">
        <v>160</v>
      </c>
    </row>
    <row r="81" spans="1:17" s="1" customFormat="1" ht="15.75" hidden="1" x14ac:dyDescent="0.25">
      <c r="A81" s="100" t="e">
        <f t="shared" si="2"/>
        <v>#VALUE!</v>
      </c>
      <c r="B81" s="210" t="s">
        <v>136</v>
      </c>
      <c r="C81" s="206"/>
      <c r="D81" s="195" t="e">
        <v>#VALUE!</v>
      </c>
      <c r="E81" s="230">
        <f>IFERROR(D81/C81*100,0)</f>
        <v>0</v>
      </c>
      <c r="F81" s="230" t="s">
        <v>136</v>
      </c>
      <c r="G81" s="83" t="str">
        <f>IFERROR(D81-F81,"")</f>
        <v/>
      </c>
      <c r="H81" s="308"/>
      <c r="I81" s="230" t="e">
        <v>#VALUE!</v>
      </c>
      <c r="J81" s="308" t="str">
        <f>IFERROR(I81/H81*100,"")</f>
        <v/>
      </c>
      <c r="K81" s="131" t="e">
        <v>#VALUE!</v>
      </c>
      <c r="L81" s="83" t="str">
        <f>IFERROR(I81-K81,"")</f>
        <v/>
      </c>
      <c r="M81" s="97" t="str">
        <f>IFERROR(IF(D81&gt;0,I81/D81*10,""),"")</f>
        <v/>
      </c>
      <c r="N81" s="75" t="str">
        <f>IFERROR(IF(F81&gt;0,K81/F81*10,""),"")</f>
        <v/>
      </c>
      <c r="O81" s="141">
        <f t="shared" si="3"/>
        <v>0</v>
      </c>
      <c r="P81" s="116"/>
      <c r="Q81" s="13" t="s">
        <v>160</v>
      </c>
    </row>
    <row r="82" spans="1:17" s="1" customFormat="1" ht="15.75" hidden="1" x14ac:dyDescent="0.25">
      <c r="A82" s="100" t="e">
        <f t="shared" si="2"/>
        <v>#VALUE!</v>
      </c>
      <c r="B82" s="210" t="s">
        <v>136</v>
      </c>
      <c r="C82" s="206"/>
      <c r="D82" s="195" t="e">
        <v>#VALUE!</v>
      </c>
      <c r="E82" s="230">
        <f>IFERROR(D82/C82*100,0)</f>
        <v>0</v>
      </c>
      <c r="F82" s="230" t="s">
        <v>136</v>
      </c>
      <c r="G82" s="83" t="str">
        <f>IFERROR(D82-F82,"")</f>
        <v/>
      </c>
      <c r="H82" s="308"/>
      <c r="I82" s="230" t="e">
        <v>#VALUE!</v>
      </c>
      <c r="J82" s="308" t="str">
        <f>IFERROR(I82/H82*100,"")</f>
        <v/>
      </c>
      <c r="K82" s="131" t="e">
        <v>#VALUE!</v>
      </c>
      <c r="L82" s="83" t="str">
        <f>IFERROR(I82-K82,"")</f>
        <v/>
      </c>
      <c r="M82" s="97" t="str">
        <f>IFERROR(IF(D82&gt;0,I82/D82*10,""),"")</f>
        <v/>
      </c>
      <c r="N82" s="75" t="str">
        <f>IFERROR(IF(F82&gt;0,K82/F82*10,""),"")</f>
        <v/>
      </c>
      <c r="O82" s="141">
        <f t="shared" si="3"/>
        <v>0</v>
      </c>
      <c r="P82" s="116"/>
      <c r="Q82" s="13" t="s">
        <v>160</v>
      </c>
    </row>
    <row r="83" spans="1:17" s="1" customFormat="1" ht="15.75" x14ac:dyDescent="0.25">
      <c r="A83" s="100">
        <f t="shared" si="2"/>
        <v>313.68689599999999</v>
      </c>
      <c r="B83" s="210" t="s">
        <v>45</v>
      </c>
      <c r="C83" s="206">
        <v>403.26600000000002</v>
      </c>
      <c r="D83" s="195">
        <v>313.68689599999999</v>
      </c>
      <c r="E83" s="230">
        <f>IFERROR(D83/C83*100,0)</f>
        <v>77.786596440066845</v>
      </c>
      <c r="F83" s="230">
        <v>381.65699999999998</v>
      </c>
      <c r="G83" s="83">
        <f>IFERROR(D83-F83,"")</f>
        <v>-67.970103999999992</v>
      </c>
      <c r="H83" s="308">
        <v>905</v>
      </c>
      <c r="I83" s="230">
        <v>692.89256</v>
      </c>
      <c r="J83" s="308">
        <f>IFERROR(I83/H83*100,"")</f>
        <v>76.562713812154698</v>
      </c>
      <c r="K83" s="131">
        <v>841.81074000000001</v>
      </c>
      <c r="L83" s="83">
        <f>IFERROR(I83-K83,"")</f>
        <v>-148.91818000000001</v>
      </c>
      <c r="M83" s="97">
        <f>IFERROR(IF(D83&gt;0,I83/D83*10,""),"")</f>
        <v>22.088667675808811</v>
      </c>
      <c r="N83" s="75">
        <f>IFERROR(IF(F83&gt;0,K83/F83*10,""),"")</f>
        <v>22.056735236088947</v>
      </c>
      <c r="O83" s="141">
        <f t="shared" si="3"/>
        <v>3.1932439719863481E-2</v>
      </c>
      <c r="P83" s="116"/>
      <c r="Q83" s="13" t="s">
        <v>160</v>
      </c>
    </row>
    <row r="84" spans="1:17" s="1" customFormat="1" ht="15.75" hidden="1" x14ac:dyDescent="0.25">
      <c r="A84" s="100" t="e">
        <f t="shared" si="2"/>
        <v>#VALUE!</v>
      </c>
      <c r="B84" s="210" t="s">
        <v>136</v>
      </c>
      <c r="C84" s="206"/>
      <c r="D84" s="195" t="e">
        <v>#VALUE!</v>
      </c>
      <c r="E84" s="230">
        <f>IFERROR(D84/C84*100,0)</f>
        <v>0</v>
      </c>
      <c r="F84" s="230" t="s">
        <v>136</v>
      </c>
      <c r="G84" s="83" t="str">
        <f>IFERROR(D84-F84,"")</f>
        <v/>
      </c>
      <c r="H84" s="308"/>
      <c r="I84" s="230" t="e">
        <v>#VALUE!</v>
      </c>
      <c r="J84" s="308" t="str">
        <f>IFERROR(I84/H84*100,"")</f>
        <v/>
      </c>
      <c r="K84" s="131" t="e">
        <v>#VALUE!</v>
      </c>
      <c r="L84" s="83" t="str">
        <f>IFERROR(I84-K84,"")</f>
        <v/>
      </c>
      <c r="M84" s="97" t="str">
        <f>IFERROR(IF(D84&gt;0,I84/D84*10,""),"")</f>
        <v/>
      </c>
      <c r="N84" s="75" t="str">
        <f>IFERROR(IF(F84&gt;0,K84/F84*10,""),"")</f>
        <v/>
      </c>
      <c r="O84" s="141">
        <f t="shared" si="3"/>
        <v>0</v>
      </c>
      <c r="P84" s="116"/>
      <c r="Q84" s="13" t="s">
        <v>160</v>
      </c>
    </row>
    <row r="85" spans="1:17" s="1" customFormat="1" ht="15.75" x14ac:dyDescent="0.25">
      <c r="A85" s="100">
        <f t="shared" si="2"/>
        <v>607.02643599999999</v>
      </c>
      <c r="B85" s="210" t="s">
        <v>46</v>
      </c>
      <c r="C85" s="206">
        <v>623.56182000000001</v>
      </c>
      <c r="D85" s="195">
        <v>607.02643599999999</v>
      </c>
      <c r="E85" s="230">
        <f>IFERROR(D85/C85*100,0)</f>
        <v>97.348236619105379</v>
      </c>
      <c r="F85" s="230">
        <v>560.04300000000001</v>
      </c>
      <c r="G85" s="83">
        <f>IFERROR(D85-F85,"")</f>
        <v>46.983435999999983</v>
      </c>
      <c r="H85" s="308">
        <v>1163.3</v>
      </c>
      <c r="I85" s="230">
        <v>1915.0678760000001</v>
      </c>
      <c r="J85" s="308">
        <f>IFERROR(I85/H85*100,"")</f>
        <v>164.62373214132211</v>
      </c>
      <c r="K85" s="131">
        <v>1548.7883059999999</v>
      </c>
      <c r="L85" s="83">
        <f>IFERROR(I85-K85,"")</f>
        <v>366.27957000000015</v>
      </c>
      <c r="M85" s="97">
        <f>IFERROR(IF(D85&gt;0,I85/D85*10,""),"")</f>
        <v>31.548343901121303</v>
      </c>
      <c r="N85" s="75">
        <f>IFERROR(IF(F85&gt;0,K85/F85*10,""),"")</f>
        <v>27.654810541333429</v>
      </c>
      <c r="O85" s="141">
        <f t="shared" si="3"/>
        <v>3.8935333597878738</v>
      </c>
      <c r="P85" s="116"/>
      <c r="Q85" s="13" t="s">
        <v>160</v>
      </c>
    </row>
    <row r="86" spans="1:17" s="1" customFormat="1" ht="15.75" x14ac:dyDescent="0.25">
      <c r="A86" s="100">
        <f t="shared" si="2"/>
        <v>1531.2647920000002</v>
      </c>
      <c r="B86" s="210" t="s">
        <v>47</v>
      </c>
      <c r="C86" s="206">
        <v>1522.13228</v>
      </c>
      <c r="D86" s="195">
        <v>1531.2647920000002</v>
      </c>
      <c r="E86" s="230">
        <f>IFERROR(D86/C86*100,0)</f>
        <v>100.59998149438103</v>
      </c>
      <c r="F86" s="230">
        <v>1381.97</v>
      </c>
      <c r="G86" s="83">
        <f>IFERROR(D86-F86,"")</f>
        <v>149.29479200000014</v>
      </c>
      <c r="H86" s="308">
        <v>2800.18</v>
      </c>
      <c r="I86" s="230">
        <v>3420.9824740000004</v>
      </c>
      <c r="J86" s="308">
        <f>IFERROR(I86/H86*100,"")</f>
        <v>122.17009170839019</v>
      </c>
      <c r="K86" s="131">
        <v>3242.3983600000001</v>
      </c>
      <c r="L86" s="83">
        <f>IFERROR(I86-K86,"")</f>
        <v>178.58411400000023</v>
      </c>
      <c r="M86" s="97">
        <f>IFERROR(IF(D86&gt;0,I86/D86*10,""),"")</f>
        <v>22.340894219423809</v>
      </c>
      <c r="N86" s="75">
        <f>IFERROR(IF(F86&gt;0,K86/F86*10,""),"")</f>
        <v>23.462147224614142</v>
      </c>
      <c r="O86" s="141">
        <f t="shared" si="3"/>
        <v>-1.1212530051903329</v>
      </c>
      <c r="P86" s="116"/>
      <c r="Q86" s="13" t="s">
        <v>160</v>
      </c>
    </row>
    <row r="87" spans="1:17" s="1" customFormat="1" ht="15.75" x14ac:dyDescent="0.25">
      <c r="A87" s="100">
        <f t="shared" si="2"/>
        <v>2001.634176</v>
      </c>
      <c r="B87" s="210" t="s">
        <v>48</v>
      </c>
      <c r="C87" s="206">
        <v>2008.7830091000001</v>
      </c>
      <c r="D87" s="195">
        <v>2001.634176</v>
      </c>
      <c r="E87" s="230">
        <f>IFERROR(D87/C87*100,0)</f>
        <v>99.6441211884203</v>
      </c>
      <c r="F87" s="230">
        <v>1983.2729999999999</v>
      </c>
      <c r="G87" s="83">
        <f>IFERROR(D87-F87,"")</f>
        <v>18.361176000000114</v>
      </c>
      <c r="H87" s="308">
        <v>2915.7</v>
      </c>
      <c r="I87" s="230">
        <v>2905.397414</v>
      </c>
      <c r="J87" s="308">
        <f>IFERROR(I87/H87*100,"")</f>
        <v>99.646651370168399</v>
      </c>
      <c r="K87" s="131">
        <v>2997.3739820000001</v>
      </c>
      <c r="L87" s="83">
        <f>IFERROR(I87-K87,"")</f>
        <v>-91.976568000000043</v>
      </c>
      <c r="M87" s="97">
        <f>IFERROR(IF(D87&gt;0,I87/D87*10,""),"")</f>
        <v>14.515126933963781</v>
      </c>
      <c r="N87" s="75">
        <f>IFERROR(IF(F87&gt;0,K87/F87*10,""),"")</f>
        <v>15.113269741482894</v>
      </c>
      <c r="O87" s="141">
        <f t="shared" si="3"/>
        <v>-0.5981428075191122</v>
      </c>
      <c r="P87" s="116"/>
      <c r="Q87" s="13" t="s">
        <v>160</v>
      </c>
    </row>
    <row r="88" spans="1:17" s="1" customFormat="1" ht="15.75" x14ac:dyDescent="0.25">
      <c r="A88" s="100">
        <f t="shared" si="2"/>
        <v>161.83823799999999</v>
      </c>
      <c r="B88" s="205" t="s">
        <v>49</v>
      </c>
      <c r="C88" s="206">
        <v>173.65124</v>
      </c>
      <c r="D88" s="195">
        <v>161.83823799999999</v>
      </c>
      <c r="E88" s="230">
        <f>IFERROR(D88/C88*100,0)</f>
        <v>93.197283244277429</v>
      </c>
      <c r="F88" s="230">
        <v>160.374</v>
      </c>
      <c r="G88" s="83">
        <f>IFERROR(D88-F88,"")</f>
        <v>1.4642379999999946</v>
      </c>
      <c r="H88" s="308">
        <v>420.2</v>
      </c>
      <c r="I88" s="230">
        <v>472.05845799999997</v>
      </c>
      <c r="J88" s="308">
        <f>IFERROR(I88/H88*100,"")</f>
        <v>112.34137505949549</v>
      </c>
      <c r="K88" s="131">
        <v>440.077718</v>
      </c>
      <c r="L88" s="83">
        <f>IFERROR(I88-K88,"")</f>
        <v>31.980739999999969</v>
      </c>
      <c r="M88" s="95">
        <f>IFERROR(IF(D88&gt;0,I88/D88*10,""),"")</f>
        <v>29.168536671784576</v>
      </c>
      <c r="N88" s="75">
        <f>IFERROR(IF(F88&gt;0,K88/F88*10,""),"")</f>
        <v>27.440714704378518</v>
      </c>
      <c r="O88" s="141">
        <f t="shared" si="3"/>
        <v>1.727821967406058</v>
      </c>
      <c r="P88" s="116"/>
      <c r="Q88" s="13" t="s">
        <v>160</v>
      </c>
    </row>
    <row r="89" spans="1:17" s="13" customFormat="1" ht="15.75" x14ac:dyDescent="0.25">
      <c r="A89" s="100">
        <f t="shared" si="2"/>
        <v>356.57468800000004</v>
      </c>
      <c r="B89" s="208" t="s">
        <v>50</v>
      </c>
      <c r="C89" s="209">
        <v>513.72268999999994</v>
      </c>
      <c r="D89" s="196">
        <v>356.57468800000004</v>
      </c>
      <c r="E89" s="237">
        <f>IFERROR(D89/C89*100,0)</f>
        <v>69.40995500899524</v>
      </c>
      <c r="F89" s="231">
        <f>SUM(F90:F101)</f>
        <v>314.70299999999997</v>
      </c>
      <c r="G89" s="98">
        <f>IFERROR(D89-F89,"")</f>
        <v>41.871688000000063</v>
      </c>
      <c r="H89" s="236">
        <v>1223.0509999999999</v>
      </c>
      <c r="I89" s="237">
        <v>662.92180799999994</v>
      </c>
      <c r="J89" s="351">
        <f>IFERROR(I89/H89*100,"")</f>
        <v>54.20230292931366</v>
      </c>
      <c r="K89" s="231">
        <v>634.76889799999992</v>
      </c>
      <c r="L89" s="98">
        <f>IFERROR(I89-K89,"")</f>
        <v>28.15291000000002</v>
      </c>
      <c r="M89" s="71">
        <f>IFERROR(IF(D89&gt;0,I89/D89*10,""),"")</f>
        <v>18.59138717103778</v>
      </c>
      <c r="N89" s="73">
        <f>IFERROR(IF(F89&gt;0,K89/F89*10,""),"")</f>
        <v>20.170411403768</v>
      </c>
      <c r="O89" s="98">
        <f t="shared" si="3"/>
        <v>-1.5790242327302195</v>
      </c>
      <c r="P89" s="116"/>
      <c r="Q89" s="13" t="s">
        <v>160</v>
      </c>
    </row>
    <row r="90" spans="1:17" s="1" customFormat="1" ht="15.75" x14ac:dyDescent="0.25">
      <c r="A90" s="100">
        <f t="shared" si="2"/>
        <v>52.883407999999996</v>
      </c>
      <c r="B90" s="210" t="s">
        <v>97</v>
      </c>
      <c r="C90" s="206">
        <v>68.028850000000006</v>
      </c>
      <c r="D90" s="195">
        <v>52.883407999999996</v>
      </c>
      <c r="E90" s="230">
        <f>IFERROR(D90/C90*100,0)</f>
        <v>77.736736693329362</v>
      </c>
      <c r="F90" s="230">
        <v>46.764000000000003</v>
      </c>
      <c r="G90" s="84">
        <f>IFERROR(D90-F90,"")</f>
        <v>6.1194079999999929</v>
      </c>
      <c r="H90" s="309">
        <v>118.9</v>
      </c>
      <c r="I90" s="230">
        <v>94.240067999999994</v>
      </c>
      <c r="J90" s="308">
        <f>IFERROR(I90/H90*100,"")</f>
        <v>79.25993944491168</v>
      </c>
      <c r="K90" s="131">
        <v>85.784638000000001</v>
      </c>
      <c r="L90" s="84">
        <f>IFERROR(I90-K90,"")</f>
        <v>8.4554299999999927</v>
      </c>
      <c r="M90" s="97">
        <f>IFERROR(IF(D90&gt;0,I90/D90*10,""),"")</f>
        <v>17.820346979150813</v>
      </c>
      <c r="N90" s="75">
        <f>IFERROR(IF(F90&gt;0,K90/F90*10,""),"")</f>
        <v>18.344161748353432</v>
      </c>
      <c r="O90" s="141">
        <f t="shared" si="3"/>
        <v>-0.5238147692026196</v>
      </c>
      <c r="P90" s="116"/>
      <c r="Q90" s="13" t="s">
        <v>160</v>
      </c>
    </row>
    <row r="91" spans="1:17" s="1" customFormat="1" ht="15.75" x14ac:dyDescent="0.25">
      <c r="A91" s="100">
        <f t="shared" si="2"/>
        <v>10.449322</v>
      </c>
      <c r="B91" s="210" t="s">
        <v>98</v>
      </c>
      <c r="C91" s="206">
        <v>11.53026</v>
      </c>
      <c r="D91" s="195">
        <v>10.449322</v>
      </c>
      <c r="E91" s="230">
        <f>IFERROR(D91/C91*100,0)</f>
        <v>90.625207063847654</v>
      </c>
      <c r="F91" s="230">
        <v>9.4049999999999994</v>
      </c>
      <c r="G91" s="83">
        <f>IFERROR(D91-F91,"")</f>
        <v>1.0443220000000011</v>
      </c>
      <c r="H91" s="308">
        <v>11.61</v>
      </c>
      <c r="I91" s="230">
        <v>10.331619999999999</v>
      </c>
      <c r="J91" s="308">
        <f>IFERROR(I91/H91*100,"")</f>
        <v>88.98897502153315</v>
      </c>
      <c r="K91" s="131">
        <v>9.7068939999999984</v>
      </c>
      <c r="L91" s="83">
        <f>IFERROR(I91-K91,"")</f>
        <v>0.62472600000000078</v>
      </c>
      <c r="M91" s="97">
        <f>IFERROR(IF(D91&gt;0,I91/D91*10,""),"")</f>
        <v>9.8873591989987482</v>
      </c>
      <c r="N91" s="75">
        <f>IFERROR(IF(F91&gt;0,K91/F91*10,""),"")</f>
        <v>10.320993088782561</v>
      </c>
      <c r="O91" s="141">
        <f t="shared" si="3"/>
        <v>-0.43363388978381323</v>
      </c>
      <c r="P91" s="116"/>
      <c r="Q91" s="13" t="s">
        <v>160</v>
      </c>
    </row>
    <row r="92" spans="1:17" s="1" customFormat="1" ht="15.75" x14ac:dyDescent="0.25">
      <c r="A92" s="100">
        <f t="shared" si="2"/>
        <v>91.124486000000005</v>
      </c>
      <c r="B92" s="210" t="s">
        <v>61</v>
      </c>
      <c r="C92" s="206">
        <v>124.6947</v>
      </c>
      <c r="D92" s="195">
        <v>91.124486000000005</v>
      </c>
      <c r="E92" s="230">
        <f>IFERROR(D92/C92*100,0)</f>
        <v>73.078074689621943</v>
      </c>
      <c r="F92" s="230">
        <v>48.72</v>
      </c>
      <c r="G92" s="83">
        <f>IFERROR(D92-F92,"")</f>
        <v>42.404486000000006</v>
      </c>
      <c r="H92" s="308">
        <v>177.374</v>
      </c>
      <c r="I92" s="230">
        <v>140.84</v>
      </c>
      <c r="J92" s="308">
        <f>IFERROR(I92/H92*100,"")</f>
        <v>79.402843708773545</v>
      </c>
      <c r="K92" s="131">
        <v>77.18535</v>
      </c>
      <c r="L92" s="83">
        <f>IFERROR(I92-K92,"")</f>
        <v>63.654650000000004</v>
      </c>
      <c r="M92" s="97">
        <f>IFERROR(IF(D92&gt;0,I92/D92*10,""),"")</f>
        <v>15.455779909694085</v>
      </c>
      <c r="N92" s="75">
        <f>IFERROR(IF(F92&gt;0,K92/F92*10,""),"")</f>
        <v>15.842641625615762</v>
      </c>
      <c r="O92" s="141">
        <f t="shared" si="3"/>
        <v>-0.38686171592167717</v>
      </c>
      <c r="P92" s="116"/>
      <c r="Q92" s="13" t="s">
        <v>160</v>
      </c>
    </row>
    <row r="93" spans="1:17" s="1" customFormat="1" ht="15.75" hidden="1" x14ac:dyDescent="0.25">
      <c r="A93" s="100" t="e">
        <f t="shared" si="2"/>
        <v>#VALUE!</v>
      </c>
      <c r="B93" s="210" t="s">
        <v>136</v>
      </c>
      <c r="C93" s="206"/>
      <c r="D93" s="195" t="e">
        <v>#VALUE!</v>
      </c>
      <c r="E93" s="230">
        <f>IFERROR(D93/C93*100,0)</f>
        <v>0</v>
      </c>
      <c r="F93" s="230" t="s">
        <v>136</v>
      </c>
      <c r="G93" s="84" t="str">
        <f>IFERROR(D93-F93,"")</f>
        <v/>
      </c>
      <c r="H93" s="309"/>
      <c r="I93" s="230" t="e">
        <v>#VALUE!</v>
      </c>
      <c r="J93" s="308" t="str">
        <f>IFERROR(I93/H93*100,"")</f>
        <v/>
      </c>
      <c r="K93" s="131" t="e">
        <v>#VALUE!</v>
      </c>
      <c r="L93" s="84" t="str">
        <f>IFERROR(I93-K93,"")</f>
        <v/>
      </c>
      <c r="M93" s="97" t="str">
        <f>IFERROR(IF(D93&gt;0,I93/D93*10,""),"")</f>
        <v/>
      </c>
      <c r="N93" s="75" t="str">
        <f>IFERROR(IF(F93&gt;0,K93/F93*10,""),"")</f>
        <v/>
      </c>
      <c r="O93" s="141">
        <f t="shared" si="3"/>
        <v>0</v>
      </c>
      <c r="P93" s="116"/>
      <c r="Q93" s="13" t="s">
        <v>160</v>
      </c>
    </row>
    <row r="94" spans="1:17" s="1" customFormat="1" ht="15.75" x14ac:dyDescent="0.25">
      <c r="A94" s="100">
        <f t="shared" si="2"/>
        <v>41.079004000000005</v>
      </c>
      <c r="B94" s="210" t="s">
        <v>51</v>
      </c>
      <c r="C94" s="206">
        <v>119.53954</v>
      </c>
      <c r="D94" s="195">
        <v>41.079004000000005</v>
      </c>
      <c r="E94" s="230">
        <f>IFERROR(D94/C94*100,0)</f>
        <v>34.364365129730302</v>
      </c>
      <c r="F94" s="230">
        <v>35.451000000000001</v>
      </c>
      <c r="G94" s="83">
        <f>IFERROR(D94-F94,"")</f>
        <v>5.6280040000000042</v>
      </c>
      <c r="H94" s="308">
        <v>437.5</v>
      </c>
      <c r="I94" s="230">
        <v>84.840004000000008</v>
      </c>
      <c r="J94" s="308">
        <f>IFERROR(I94/H94*100,"")</f>
        <v>19.392000914285713</v>
      </c>
      <c r="K94" s="131">
        <v>82.261626000000007</v>
      </c>
      <c r="L94" s="83">
        <f>IFERROR(I94-K94,"")</f>
        <v>2.5783780000000007</v>
      </c>
      <c r="M94" s="97">
        <f>IFERROR(IF(D94&gt;0,I94/D94*10,""),"")</f>
        <v>20.652887299799186</v>
      </c>
      <c r="N94" s="75">
        <f>IFERROR(IF(F94&gt;0,K94/F94*10,""),"")</f>
        <v>23.204317508673945</v>
      </c>
      <c r="O94" s="141">
        <f t="shared" si="3"/>
        <v>-2.5514302088747591</v>
      </c>
      <c r="P94" s="116"/>
      <c r="Q94" s="13" t="s">
        <v>160</v>
      </c>
    </row>
    <row r="95" spans="1:17" s="1" customFormat="1" ht="15.75" x14ac:dyDescent="0.25">
      <c r="A95" s="100">
        <f t="shared" si="2"/>
        <v>7.1214740000000001</v>
      </c>
      <c r="B95" s="210" t="s">
        <v>52</v>
      </c>
      <c r="C95" s="206">
        <v>8.6178000000000008</v>
      </c>
      <c r="D95" s="195">
        <v>7.1214740000000001</v>
      </c>
      <c r="E95" s="230">
        <f>IFERROR(D95/C95*100,0)</f>
        <v>82.636798254774988</v>
      </c>
      <c r="F95" s="230">
        <v>6.72</v>
      </c>
      <c r="G95" s="83">
        <f>IFERROR(D95-F95,"")</f>
        <v>0.40147400000000033</v>
      </c>
      <c r="H95" s="308">
        <v>18.3</v>
      </c>
      <c r="I95" s="230">
        <v>12.108216000000001</v>
      </c>
      <c r="J95" s="308">
        <f>IFERROR(I95/H95*100,"")</f>
        <v>66.165114754098369</v>
      </c>
      <c r="K95" s="131">
        <v>12.88686</v>
      </c>
      <c r="L95" s="83">
        <f>IFERROR(I95-K95,"")</f>
        <v>-0.77864399999999989</v>
      </c>
      <c r="M95" s="97">
        <f>IFERROR(IF(D95&gt;0,I95/D95*10,""),"")</f>
        <v>17.002401469134057</v>
      </c>
      <c r="N95" s="75">
        <f>IFERROR(IF(F95&gt;0,K95/F95*10,""),"")</f>
        <v>19.176875000000003</v>
      </c>
      <c r="O95" s="141">
        <f t="shared" si="3"/>
        <v>-2.1744735308659457</v>
      </c>
      <c r="P95" s="116"/>
      <c r="Q95" s="13" t="s">
        <v>160</v>
      </c>
    </row>
    <row r="96" spans="1:17" s="1" customFormat="1" ht="15.75" x14ac:dyDescent="0.25">
      <c r="A96" s="100">
        <f t="shared" si="2"/>
        <v>148.84574799999999</v>
      </c>
      <c r="B96" s="210" t="s">
        <v>53</v>
      </c>
      <c r="C96" s="206">
        <v>175.47524000000001</v>
      </c>
      <c r="D96" s="195">
        <v>148.84574799999999</v>
      </c>
      <c r="E96" s="230">
        <f>IFERROR(D96/C96*100,0)</f>
        <v>84.824359265728873</v>
      </c>
      <c r="F96" s="230">
        <v>163.99299999999999</v>
      </c>
      <c r="G96" s="83">
        <f>IFERROR(D96-F96,"")</f>
        <v>-15.147252000000009</v>
      </c>
      <c r="H96" s="308">
        <v>450.5</v>
      </c>
      <c r="I96" s="230">
        <v>314.40015</v>
      </c>
      <c r="J96" s="308">
        <f>IFERROR(I96/H96*100,"")</f>
        <v>69.789156492785793</v>
      </c>
      <c r="K96" s="131">
        <v>361.35519999999997</v>
      </c>
      <c r="L96" s="83">
        <f>IFERROR(I96-K96,"")</f>
        <v>-46.955049999999972</v>
      </c>
      <c r="M96" s="97">
        <f>IFERROR(IF(D96&gt;0,I96/D96*10,""),"")</f>
        <v>21.122548290731157</v>
      </c>
      <c r="N96" s="75">
        <f>IFERROR(IF(F96&gt;0,K96/F96*10,""),"")</f>
        <v>22.034794168043756</v>
      </c>
      <c r="O96" s="141">
        <f t="shared" si="3"/>
        <v>-0.91224587731259987</v>
      </c>
      <c r="P96" s="116"/>
      <c r="Q96" s="13" t="s">
        <v>160</v>
      </c>
    </row>
    <row r="97" spans="1:17" s="1" customFormat="1" ht="15.75" hidden="1" x14ac:dyDescent="0.25">
      <c r="A97" s="100" t="str">
        <f t="shared" si="2"/>
        <v>x</v>
      </c>
      <c r="B97" s="210" t="s">
        <v>82</v>
      </c>
      <c r="C97" s="206">
        <v>0.13500000000000001</v>
      </c>
      <c r="D97" s="195">
        <v>0</v>
      </c>
      <c r="E97" s="230">
        <f>IFERROR(D97/C97*100,0)</f>
        <v>0</v>
      </c>
      <c r="F97" s="230">
        <v>1.4999999999999999E-2</v>
      </c>
      <c r="G97" s="83">
        <f>IFERROR(D97-F97,"")</f>
        <v>-1.4999999999999999E-2</v>
      </c>
      <c r="H97" s="308">
        <v>0.26700000000000002</v>
      </c>
      <c r="I97" s="230">
        <v>0</v>
      </c>
      <c r="J97" s="308">
        <f>IFERROR(I97/H97*100,"")</f>
        <v>0</v>
      </c>
      <c r="K97" s="131">
        <v>6.9414000000000003E-2</v>
      </c>
      <c r="L97" s="83">
        <f>IFERROR(I97-K97,"")</f>
        <v>-6.9414000000000003E-2</v>
      </c>
      <c r="M97" s="97" t="str">
        <f>IFERROR(IF(D97&gt;0,I97/D97*10,""),"")</f>
        <v/>
      </c>
      <c r="N97" s="75">
        <f>IFERROR(IF(F97&gt;0,K97/F97*10,""),"")</f>
        <v>46.276000000000003</v>
      </c>
      <c r="O97" s="141">
        <f t="shared" si="3"/>
        <v>0</v>
      </c>
      <c r="P97" s="116"/>
      <c r="Q97" s="13" t="s">
        <v>160</v>
      </c>
    </row>
    <row r="98" spans="1:17" s="1" customFormat="1" ht="15.75" hidden="1" x14ac:dyDescent="0.25">
      <c r="A98" s="100" t="e">
        <f t="shared" si="2"/>
        <v>#VALUE!</v>
      </c>
      <c r="B98" s="210" t="s">
        <v>136</v>
      </c>
      <c r="C98" s="206"/>
      <c r="D98" s="195" t="e">
        <v>#VALUE!</v>
      </c>
      <c r="E98" s="230">
        <f>IFERROR(D98/C98*100,0)</f>
        <v>0</v>
      </c>
      <c r="F98" s="230" t="s">
        <v>136</v>
      </c>
      <c r="G98" s="83" t="str">
        <f>IFERROR(D98-F98,"")</f>
        <v/>
      </c>
      <c r="H98" s="308"/>
      <c r="I98" s="230" t="e">
        <v>#VALUE!</v>
      </c>
      <c r="J98" s="308" t="str">
        <f>IFERROR(I98/H98*100,"")</f>
        <v/>
      </c>
      <c r="K98" s="131" t="e">
        <v>#VALUE!</v>
      </c>
      <c r="L98" s="83" t="str">
        <f>IFERROR(I98-K98,"")</f>
        <v/>
      </c>
      <c r="M98" s="92" t="str">
        <f>IFERROR(IF(D98&gt;0,I98/D98*10,""),"")</f>
        <v/>
      </c>
      <c r="N98" s="75" t="str">
        <f>IFERROR(IF(F98&gt;0,K98/F98*10,""),"")</f>
        <v/>
      </c>
      <c r="O98" s="141">
        <f t="shared" si="3"/>
        <v>0</v>
      </c>
      <c r="P98" s="116"/>
      <c r="Q98" s="13" t="s">
        <v>160</v>
      </c>
    </row>
    <row r="99" spans="1:17" s="1" customFormat="1" ht="15.75" hidden="1" x14ac:dyDescent="0.25">
      <c r="A99" s="100" t="str">
        <f t="shared" si="2"/>
        <v>x</v>
      </c>
      <c r="B99" s="210" t="s">
        <v>55</v>
      </c>
      <c r="C99" s="206"/>
      <c r="D99" s="195">
        <v>0</v>
      </c>
      <c r="E99" s="230">
        <f>IFERROR(D99/C99*100,0)</f>
        <v>0</v>
      </c>
      <c r="F99" s="230">
        <v>0</v>
      </c>
      <c r="G99" s="83">
        <f>IFERROR(D99-F99,"")</f>
        <v>0</v>
      </c>
      <c r="H99" s="308"/>
      <c r="I99" s="230">
        <v>0</v>
      </c>
      <c r="J99" s="308" t="str">
        <f>IFERROR(I99/H99*100,"")</f>
        <v/>
      </c>
      <c r="K99" s="131">
        <v>0</v>
      </c>
      <c r="L99" s="83">
        <f>IFERROR(I99-K99,"")</f>
        <v>0</v>
      </c>
      <c r="M99" s="92" t="str">
        <f>IFERROR(IF(D99&gt;0,I99/D99*10,""),"")</f>
        <v/>
      </c>
      <c r="N99" s="75" t="str">
        <f>IFERROR(IF(F99&gt;0,K99/F99*10,""),"")</f>
        <v/>
      </c>
      <c r="O99" s="141">
        <f t="shared" si="3"/>
        <v>0</v>
      </c>
      <c r="P99" s="116"/>
      <c r="Q99" s="13" t="s">
        <v>160</v>
      </c>
    </row>
    <row r="100" spans="1:17" s="1" customFormat="1" ht="15.75" hidden="1" x14ac:dyDescent="0.25">
      <c r="A100" s="100" t="str">
        <f t="shared" si="2"/>
        <v>x</v>
      </c>
      <c r="B100" s="210" t="s">
        <v>56</v>
      </c>
      <c r="C100" s="206"/>
      <c r="D100" s="195">
        <v>0</v>
      </c>
      <c r="E100" s="230">
        <f>IFERROR(D100/C100*100,0)</f>
        <v>0</v>
      </c>
      <c r="F100" s="230">
        <v>0</v>
      </c>
      <c r="G100" s="83">
        <f>IFERROR(D100-F100,"")</f>
        <v>0</v>
      </c>
      <c r="H100" s="308"/>
      <c r="I100" s="230">
        <v>0</v>
      </c>
      <c r="J100" s="308" t="str">
        <f>IFERROR(I100/H100*100,"")</f>
        <v/>
      </c>
      <c r="K100" s="131">
        <v>0</v>
      </c>
      <c r="L100" s="83">
        <f>IFERROR(I100-K100,"")</f>
        <v>0</v>
      </c>
      <c r="M100" s="92" t="str">
        <f>IFERROR(IF(D100&gt;0,I100/D100*10,""),"")</f>
        <v/>
      </c>
      <c r="N100" s="75" t="str">
        <f>IFERROR(IF(F100&gt;0,K100/F100*10,""),"")</f>
        <v/>
      </c>
      <c r="O100" s="141">
        <f t="shared" si="3"/>
        <v>0</v>
      </c>
      <c r="P100" s="116"/>
      <c r="Q100" s="13" t="s">
        <v>160</v>
      </c>
    </row>
    <row r="101" spans="1:17" s="1" customFormat="1" ht="15.75" x14ac:dyDescent="0.25">
      <c r="A101" s="100">
        <f t="shared" si="2"/>
        <v>5.0712460000000004</v>
      </c>
      <c r="B101" s="213" t="s">
        <v>99</v>
      </c>
      <c r="C101" s="193">
        <v>5.7012999999999998</v>
      </c>
      <c r="D101" s="197">
        <v>5.0712460000000004</v>
      </c>
      <c r="E101" s="238">
        <f>IFERROR(D101/C101*100,0)</f>
        <v>88.948941469489426</v>
      </c>
      <c r="F101" s="238">
        <v>3.6349999999999998</v>
      </c>
      <c r="G101" s="91">
        <f>IFERROR(D101-F101,"")</f>
        <v>1.4362460000000006</v>
      </c>
      <c r="H101" s="316">
        <v>8.6</v>
      </c>
      <c r="I101" s="238">
        <v>6.1617499999999996</v>
      </c>
      <c r="J101" s="308">
        <f>IFERROR(I101/H101*100,"")</f>
        <v>71.648255813953483</v>
      </c>
      <c r="K101" s="133">
        <v>5.5189159999999999</v>
      </c>
      <c r="L101" s="257">
        <f>IFERROR(I101-K101,"")</f>
        <v>0.64283399999999968</v>
      </c>
      <c r="M101" s="122">
        <f>IFERROR(IF(D101&gt;0,I101/D101*10,""),"")</f>
        <v>12.150366990676451</v>
      </c>
      <c r="N101" s="80">
        <f>IFERROR(IF(F101&gt;0,K101/F101*10,""),"")</f>
        <v>15.182712517193949</v>
      </c>
      <c r="O101" s="145">
        <f t="shared" si="3"/>
        <v>-3.0323455265174974</v>
      </c>
      <c r="P101" s="116"/>
      <c r="Q101" s="13" t="s">
        <v>160</v>
      </c>
    </row>
  </sheetData>
  <mergeCells count="7">
    <mergeCell ref="B1:O1"/>
    <mergeCell ref="B3:B4"/>
    <mergeCell ref="D3:G3"/>
    <mergeCell ref="M3:O3"/>
    <mergeCell ref="B2:O2"/>
    <mergeCell ref="C3:C4"/>
    <mergeCell ref="H3:L3"/>
  </mergeCells>
  <phoneticPr fontId="0" type="noConversion"/>
  <printOptions horizontalCentered="1"/>
  <pageMargins left="0" right="0" top="0" bottom="0" header="0" footer="0"/>
  <pageSetup paperSize="9" scale="63" fitToHeight="2" orientation="landscape" r:id="rId1"/>
  <rowBreaks count="1" manualBreakCount="1">
    <brk id="44" min="1" max="12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92D050"/>
    <pageSetUpPr fitToPage="1"/>
  </sheetPr>
  <dimension ref="A1:R101"/>
  <sheetViews>
    <sheetView showGridLines="0" showZeros="0" zoomScaleNormal="100" zoomScaleSheetLayoutView="55" workbookViewId="0">
      <pane xSplit="2" ySplit="5" topLeftCell="C6" activePane="bottomRight" state="frozen"/>
      <selection activeCell="B3" sqref="B3:B4"/>
      <selection pane="topRight" activeCell="B3" sqref="B3:B4"/>
      <selection pane="bottomLeft" activeCell="B3" sqref="B3:B4"/>
      <selection pane="bottomRight" activeCell="B3" sqref="B3:B4"/>
    </sheetView>
  </sheetViews>
  <sheetFormatPr defaultColWidth="9.140625" defaultRowHeight="15" x14ac:dyDescent="0.2"/>
  <cols>
    <col min="1" max="1" width="9.5703125" style="68" hidden="1" customWidth="1"/>
    <col min="2" max="2" width="33.85546875" style="7" customWidth="1"/>
    <col min="3" max="3" width="15.42578125" style="7" customWidth="1"/>
    <col min="4" max="4" width="10.5703125" style="7" customWidth="1"/>
    <col min="5" max="5" width="12.28515625" style="7" customWidth="1"/>
    <col min="6" max="6" width="9.85546875" style="7" customWidth="1"/>
    <col min="7" max="7" width="11.42578125" style="7" customWidth="1"/>
    <col min="8" max="8" width="23.85546875" style="7" customWidth="1"/>
    <col min="9" max="9" width="10.5703125" style="7" customWidth="1"/>
    <col min="10" max="10" width="11.85546875" style="8" customWidth="1"/>
    <col min="11" max="11" width="10.140625" style="7" customWidth="1"/>
    <col min="12" max="12" width="11.85546875" style="7" customWidth="1"/>
    <col min="13" max="13" width="9.28515625" style="7" customWidth="1"/>
    <col min="14" max="14" width="9.42578125" style="7" customWidth="1"/>
    <col min="15" max="15" width="11.42578125" style="7" customWidth="1"/>
    <col min="16" max="16" width="20.42578125" style="115" customWidth="1"/>
    <col min="17" max="17" width="20.5703125" style="66" hidden="1" customWidth="1"/>
    <col min="18" max="18" width="20.5703125" style="66" customWidth="1"/>
    <col min="19" max="16384" width="9.140625" style="7"/>
  </cols>
  <sheetData>
    <row r="1" spans="1:18" ht="18" customHeight="1" x14ac:dyDescent="0.2">
      <c r="B1" s="381" t="s">
        <v>79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117" t="s">
        <v>107</v>
      </c>
      <c r="Q1" s="120"/>
      <c r="R1" s="177">
        <v>44092</v>
      </c>
    </row>
    <row r="2" spans="1:18" ht="20.25" customHeight="1" x14ac:dyDescent="0.2">
      <c r="B2" s="364" t="s">
        <v>171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117" t="s">
        <v>122</v>
      </c>
      <c r="Q2" s="106"/>
      <c r="R2" s="106"/>
    </row>
    <row r="3" spans="1:18" s="8" customFormat="1" ht="33.75" customHeight="1" x14ac:dyDescent="0.2">
      <c r="A3" s="68"/>
      <c r="B3" s="384" t="s">
        <v>0</v>
      </c>
      <c r="C3" s="365" t="s">
        <v>164</v>
      </c>
      <c r="D3" s="369" t="s">
        <v>144</v>
      </c>
      <c r="E3" s="387"/>
      <c r="F3" s="387"/>
      <c r="G3" s="387"/>
      <c r="H3" s="390" t="s">
        <v>145</v>
      </c>
      <c r="I3" s="391"/>
      <c r="J3" s="391"/>
      <c r="K3" s="391"/>
      <c r="L3" s="392"/>
      <c r="M3" s="388" t="s">
        <v>146</v>
      </c>
      <c r="N3" s="388"/>
      <c r="O3" s="389"/>
      <c r="P3" s="117" t="s">
        <v>142</v>
      </c>
      <c r="Q3" s="106"/>
      <c r="R3" s="106"/>
    </row>
    <row r="4" spans="1:18" s="8" customFormat="1" ht="46.5" customHeight="1" x14ac:dyDescent="0.2">
      <c r="A4" s="68"/>
      <c r="B4" s="385"/>
      <c r="C4" s="366"/>
      <c r="D4" s="286" t="s">
        <v>166</v>
      </c>
      <c r="E4" s="287" t="s">
        <v>165</v>
      </c>
      <c r="F4" s="288" t="s">
        <v>163</v>
      </c>
      <c r="G4" s="288" t="s">
        <v>167</v>
      </c>
      <c r="H4" s="344" t="s">
        <v>168</v>
      </c>
      <c r="I4" s="347" t="s">
        <v>166</v>
      </c>
      <c r="J4" s="352" t="s">
        <v>169</v>
      </c>
      <c r="K4" s="346" t="s">
        <v>163</v>
      </c>
      <c r="L4" s="346" t="s">
        <v>167</v>
      </c>
      <c r="M4" s="289" t="s">
        <v>166</v>
      </c>
      <c r="N4" s="222" t="s">
        <v>163</v>
      </c>
      <c r="O4" s="222" t="s">
        <v>167</v>
      </c>
      <c r="P4" s="118" t="s">
        <v>155</v>
      </c>
      <c r="Q4" s="107"/>
      <c r="R4" s="107"/>
    </row>
    <row r="5" spans="1:18" s="54" customFormat="1" ht="15.75" x14ac:dyDescent="0.25">
      <c r="A5" s="101">
        <f>IF(OR(D5="",D5=0),"x",D5)</f>
        <v>2075.2459999999996</v>
      </c>
      <c r="B5" s="271" t="s">
        <v>1</v>
      </c>
      <c r="C5" s="272">
        <v>2339.1394074</v>
      </c>
      <c r="D5" s="282">
        <f>D6+D25+D36+D45+D53+D68+D75+D89</f>
        <v>2075.2459999999996</v>
      </c>
      <c r="E5" s="274">
        <f>IFERROR(D5/C5*100,0)</f>
        <v>88.718354854560673</v>
      </c>
      <c r="F5" s="275">
        <f>F6+F25+F36+F45+F53+F68+F75+F89</f>
        <v>1552.8720000000001</v>
      </c>
      <c r="G5" s="104">
        <f t="shared" ref="G5:G68" si="0">IFERROR(D5-F5,"")</f>
        <v>522.37399999999957</v>
      </c>
      <c r="H5" s="306">
        <v>3367.9566900000004</v>
      </c>
      <c r="I5" s="273">
        <f>I6+I25+I36+I45+I53+I68+I75+I89</f>
        <v>4376.4640000000009</v>
      </c>
      <c r="J5" s="350">
        <f t="shared" ref="J5:J36" si="1">IFERROR(I5/H5*100,"")</f>
        <v>129.94418880131147</v>
      </c>
      <c r="K5" s="277">
        <f>K6+K25+K36+K45+K53+K68+K75+K89</f>
        <v>2853.2550000000001</v>
      </c>
      <c r="L5" s="256">
        <f t="shared" ref="L5:L36" si="2">IFERROR(I5-K5,"")</f>
        <v>1523.2090000000007</v>
      </c>
      <c r="M5" s="283">
        <f t="shared" ref="M5:M36" si="3">IFERROR(IF(D5&gt;0,I5/D5*10,""),"")</f>
        <v>21.088892593938269</v>
      </c>
      <c r="N5" s="103">
        <f t="shared" ref="N5:N36" si="4">IFERROR(IF(F5&gt;0,K5/F5*10,""),"")</f>
        <v>18.374051435018469</v>
      </c>
      <c r="O5" s="127">
        <f>IFERROR(M5-N5,0)</f>
        <v>2.7148411589197998</v>
      </c>
      <c r="P5" s="117"/>
      <c r="Q5" s="3" t="s">
        <v>160</v>
      </c>
      <c r="R5" s="3"/>
    </row>
    <row r="6" spans="1:18" s="13" customFormat="1" ht="15.75" customHeight="1" x14ac:dyDescent="0.25">
      <c r="A6" s="101">
        <f t="shared" ref="A6:A69" si="5">IF(OR(D6="",D6=0),"x",D6)</f>
        <v>521.65899999999988</v>
      </c>
      <c r="B6" s="203" t="s">
        <v>2</v>
      </c>
      <c r="C6" s="204">
        <v>563.10333390000005</v>
      </c>
      <c r="D6" s="226">
        <f>SUM(D7:D24)</f>
        <v>521.65899999999988</v>
      </c>
      <c r="E6" s="78">
        <f t="shared" ref="E6:E69" si="6">IFERROR(D6/C6*100,0)</f>
        <v>92.640012693059248</v>
      </c>
      <c r="F6" s="229">
        <f>SUM(F7:F24)</f>
        <v>422.86099999999999</v>
      </c>
      <c r="G6" s="82">
        <f t="shared" si="0"/>
        <v>98.797999999999888</v>
      </c>
      <c r="H6" s="307">
        <v>1103.396</v>
      </c>
      <c r="I6" s="130">
        <f>SUM(I7:I24)</f>
        <v>1290.874</v>
      </c>
      <c r="J6" s="341">
        <f t="shared" si="1"/>
        <v>116.99099869856336</v>
      </c>
      <c r="K6" s="241">
        <f>SUM(K7:K24)</f>
        <v>910.15999999999985</v>
      </c>
      <c r="L6" s="247">
        <f t="shared" si="2"/>
        <v>380.71400000000017</v>
      </c>
      <c r="M6" s="94">
        <f t="shared" si="3"/>
        <v>24.745552171054278</v>
      </c>
      <c r="N6" s="73">
        <f t="shared" si="4"/>
        <v>21.523857721568078</v>
      </c>
      <c r="O6" s="140">
        <f t="shared" ref="O6:O69" si="7">IFERROR(M6-N6,0)</f>
        <v>3.2216944494862005</v>
      </c>
      <c r="P6" s="117"/>
      <c r="Q6" s="3" t="s">
        <v>160</v>
      </c>
    </row>
    <row r="7" spans="1:18" s="1" customFormat="1" ht="15.75" x14ac:dyDescent="0.2">
      <c r="A7" s="101">
        <f t="shared" si="5"/>
        <v>0.251</v>
      </c>
      <c r="B7" s="205" t="s">
        <v>3</v>
      </c>
      <c r="C7" s="206">
        <v>2.0094748999999998</v>
      </c>
      <c r="D7" s="165">
        <v>0.251</v>
      </c>
      <c r="E7" s="240">
        <f t="shared" ref="E7" si="8">IFERROR(D7/C7*100,0)</f>
        <v>12.490825339495409</v>
      </c>
      <c r="F7" s="230">
        <v>0</v>
      </c>
      <c r="G7" s="83">
        <f t="shared" ref="G7" si="9">IFERROR(D7-F7,"")</f>
        <v>0.251</v>
      </c>
      <c r="H7" s="308">
        <v>1.05</v>
      </c>
      <c r="I7" s="131">
        <v>0.5</v>
      </c>
      <c r="J7" s="338">
        <f t="shared" si="1"/>
        <v>47.619047619047613</v>
      </c>
      <c r="K7" s="240">
        <v>0</v>
      </c>
      <c r="L7" s="243">
        <f t="shared" si="2"/>
        <v>0.5</v>
      </c>
      <c r="M7" s="95">
        <f t="shared" si="3"/>
        <v>19.920318725099602</v>
      </c>
      <c r="N7" s="74" t="str">
        <f t="shared" si="4"/>
        <v/>
      </c>
      <c r="O7" s="99">
        <f t="shared" si="7"/>
        <v>0</v>
      </c>
      <c r="P7" s="117"/>
      <c r="Q7" s="3" t="s">
        <v>160</v>
      </c>
    </row>
    <row r="8" spans="1:18" s="1" customFormat="1" ht="15.75" x14ac:dyDescent="0.2">
      <c r="A8" s="101">
        <f t="shared" si="5"/>
        <v>61.75</v>
      </c>
      <c r="B8" s="205" t="s">
        <v>4</v>
      </c>
      <c r="C8" s="206">
        <v>73.430999999999997</v>
      </c>
      <c r="D8" s="165">
        <v>61.75</v>
      </c>
      <c r="E8" s="240">
        <f t="shared" si="6"/>
        <v>84.092549468208261</v>
      </c>
      <c r="F8" s="230">
        <v>51.3</v>
      </c>
      <c r="G8" s="83">
        <f t="shared" si="0"/>
        <v>10.450000000000003</v>
      </c>
      <c r="H8" s="308">
        <v>235.6</v>
      </c>
      <c r="I8" s="131">
        <v>210</v>
      </c>
      <c r="J8" s="338">
        <f t="shared" si="1"/>
        <v>89.134125636672323</v>
      </c>
      <c r="K8" s="240">
        <v>174.798</v>
      </c>
      <c r="L8" s="243">
        <f t="shared" si="2"/>
        <v>35.201999999999998</v>
      </c>
      <c r="M8" s="95">
        <f t="shared" si="3"/>
        <v>34.008097165991906</v>
      </c>
      <c r="N8" s="74">
        <f t="shared" si="4"/>
        <v>34.073684210526316</v>
      </c>
      <c r="O8" s="99">
        <f t="shared" si="7"/>
        <v>-6.5587044534410666E-2</v>
      </c>
      <c r="P8" s="117"/>
      <c r="Q8" s="3" t="s">
        <v>160</v>
      </c>
    </row>
    <row r="9" spans="1:18" s="1" customFormat="1" ht="15.75" x14ac:dyDescent="0.2">
      <c r="A9" s="101">
        <f t="shared" si="5"/>
        <v>3.81</v>
      </c>
      <c r="B9" s="205" t="s">
        <v>5</v>
      </c>
      <c r="C9" s="206">
        <v>4.09</v>
      </c>
      <c r="D9" s="165">
        <v>3.81</v>
      </c>
      <c r="E9" s="240">
        <f t="shared" si="6"/>
        <v>93.154034229828852</v>
      </c>
      <c r="F9" s="230">
        <v>2.2730000000000001</v>
      </c>
      <c r="G9" s="83">
        <f t="shared" si="0"/>
        <v>1.5369999999999999</v>
      </c>
      <c r="H9" s="308">
        <v>5.3</v>
      </c>
      <c r="I9" s="131">
        <v>5.9850000000000003</v>
      </c>
      <c r="J9" s="338">
        <f t="shared" si="1"/>
        <v>112.9245283018868</v>
      </c>
      <c r="K9" s="240">
        <v>3.2330000000000001</v>
      </c>
      <c r="L9" s="243">
        <f t="shared" si="2"/>
        <v>2.7520000000000002</v>
      </c>
      <c r="M9" s="95">
        <f t="shared" si="3"/>
        <v>15.708661417322835</v>
      </c>
      <c r="N9" s="74">
        <f t="shared" si="4"/>
        <v>14.2234931808183</v>
      </c>
      <c r="O9" s="99">
        <f t="shared" si="7"/>
        <v>1.4851682365045349</v>
      </c>
      <c r="P9" s="117"/>
      <c r="Q9" s="3" t="s">
        <v>160</v>
      </c>
    </row>
    <row r="10" spans="1:18" s="1" customFormat="1" ht="15.75" x14ac:dyDescent="0.2">
      <c r="A10" s="101">
        <f t="shared" si="5"/>
        <v>2.5750000000000002</v>
      </c>
      <c r="B10" s="205" t="s">
        <v>6</v>
      </c>
      <c r="C10" s="206">
        <v>2.5752999999999999</v>
      </c>
      <c r="D10" s="165">
        <v>2.5750000000000002</v>
      </c>
      <c r="E10" s="240">
        <f t="shared" si="6"/>
        <v>99.988350871743108</v>
      </c>
      <c r="F10" s="230">
        <v>1.6220000000000001</v>
      </c>
      <c r="G10" s="83">
        <f t="shared" si="0"/>
        <v>0.95300000000000007</v>
      </c>
      <c r="H10" s="308">
        <v>3.3</v>
      </c>
      <c r="I10" s="131">
        <v>3.6</v>
      </c>
      <c r="J10" s="338">
        <f t="shared" si="1"/>
        <v>109.09090909090911</v>
      </c>
      <c r="K10" s="240">
        <v>2.0550000000000002</v>
      </c>
      <c r="L10" s="243">
        <f t="shared" si="2"/>
        <v>1.5449999999999999</v>
      </c>
      <c r="M10" s="95">
        <f t="shared" si="3"/>
        <v>13.980582524271846</v>
      </c>
      <c r="N10" s="74">
        <f t="shared" si="4"/>
        <v>12.669543773119605</v>
      </c>
      <c r="O10" s="99">
        <f t="shared" si="7"/>
        <v>1.3110387511522408</v>
      </c>
      <c r="P10" s="117"/>
      <c r="Q10" s="3" t="s">
        <v>160</v>
      </c>
    </row>
    <row r="11" spans="1:18" s="1" customFormat="1" ht="15" customHeight="1" x14ac:dyDescent="0.2">
      <c r="A11" s="101">
        <f t="shared" si="5"/>
        <v>0.67700000000000005</v>
      </c>
      <c r="B11" s="205" t="s">
        <v>7</v>
      </c>
      <c r="C11" s="206">
        <v>0.879</v>
      </c>
      <c r="D11" s="165">
        <v>0.67700000000000005</v>
      </c>
      <c r="E11" s="240">
        <f t="shared" si="6"/>
        <v>77.019340159271906</v>
      </c>
      <c r="F11" s="230">
        <v>0</v>
      </c>
      <c r="G11" s="83">
        <f t="shared" si="0"/>
        <v>0.67700000000000005</v>
      </c>
      <c r="H11" s="308">
        <v>0.22</v>
      </c>
      <c r="I11" s="131">
        <v>1.3580000000000001</v>
      </c>
      <c r="J11" s="338">
        <f t="shared" si="1"/>
        <v>617.27272727272725</v>
      </c>
      <c r="K11" s="240">
        <v>0</v>
      </c>
      <c r="L11" s="243">
        <f t="shared" si="2"/>
        <v>1.3580000000000001</v>
      </c>
      <c r="M11" s="95">
        <f t="shared" si="3"/>
        <v>20.059084194977842</v>
      </c>
      <c r="N11" s="74" t="str">
        <f t="shared" si="4"/>
        <v/>
      </c>
      <c r="O11" s="99">
        <f t="shared" si="7"/>
        <v>0</v>
      </c>
      <c r="P11" s="117"/>
      <c r="Q11" s="3" t="s">
        <v>160</v>
      </c>
    </row>
    <row r="12" spans="1:18" s="1" customFormat="1" ht="15.75" x14ac:dyDescent="0.2">
      <c r="A12" s="101">
        <f t="shared" si="5"/>
        <v>13.039</v>
      </c>
      <c r="B12" s="205" t="s">
        <v>8</v>
      </c>
      <c r="C12" s="206">
        <v>13.445040000000001</v>
      </c>
      <c r="D12" s="165">
        <v>13.039</v>
      </c>
      <c r="E12" s="240">
        <f t="shared" si="6"/>
        <v>96.980001547038896</v>
      </c>
      <c r="F12" s="230">
        <v>6.585</v>
      </c>
      <c r="G12" s="83">
        <f t="shared" si="0"/>
        <v>6.4539999999999997</v>
      </c>
      <c r="H12" s="308">
        <v>22</v>
      </c>
      <c r="I12" s="131">
        <v>31.050999999999998</v>
      </c>
      <c r="J12" s="338">
        <f t="shared" si="1"/>
        <v>141.14090909090908</v>
      </c>
      <c r="K12" s="240">
        <v>17.088999999999999</v>
      </c>
      <c r="L12" s="243">
        <f t="shared" si="2"/>
        <v>13.962</v>
      </c>
      <c r="M12" s="95">
        <f t="shared" si="3"/>
        <v>23.813942787023542</v>
      </c>
      <c r="N12" s="74">
        <f t="shared" si="4"/>
        <v>25.951404707668942</v>
      </c>
      <c r="O12" s="99">
        <f t="shared" si="7"/>
        <v>-2.1374619206454</v>
      </c>
      <c r="P12" s="117"/>
      <c r="Q12" s="3" t="s">
        <v>160</v>
      </c>
    </row>
    <row r="13" spans="1:18" s="1" customFormat="1" ht="15" hidden="1" customHeight="1" x14ac:dyDescent="0.2">
      <c r="A13" s="101" t="str">
        <f t="shared" si="5"/>
        <v>x</v>
      </c>
      <c r="B13" s="205" t="s">
        <v>9</v>
      </c>
      <c r="C13" s="206">
        <v>0.77100000000000002</v>
      </c>
      <c r="D13" s="165">
        <v>0</v>
      </c>
      <c r="E13" s="240">
        <f t="shared" si="6"/>
        <v>0</v>
      </c>
      <c r="F13" s="230">
        <v>0</v>
      </c>
      <c r="G13" s="83">
        <f t="shared" si="0"/>
        <v>0</v>
      </c>
      <c r="H13" s="308">
        <v>5.6000000000000001E-2</v>
      </c>
      <c r="I13" s="131">
        <v>0</v>
      </c>
      <c r="J13" s="338">
        <f t="shared" si="1"/>
        <v>0</v>
      </c>
      <c r="K13" s="240">
        <v>0</v>
      </c>
      <c r="L13" s="243">
        <f t="shared" si="2"/>
        <v>0</v>
      </c>
      <c r="M13" s="95" t="str">
        <f t="shared" si="3"/>
        <v/>
      </c>
      <c r="N13" s="74" t="str">
        <f t="shared" si="4"/>
        <v/>
      </c>
      <c r="O13" s="99">
        <f t="shared" si="7"/>
        <v>0</v>
      </c>
      <c r="P13" s="117"/>
      <c r="Q13" s="3" t="s">
        <v>160</v>
      </c>
    </row>
    <row r="14" spans="1:18" s="1" customFormat="1" ht="15.75" x14ac:dyDescent="0.2">
      <c r="A14" s="101">
        <f t="shared" si="5"/>
        <v>60.19</v>
      </c>
      <c r="B14" s="205" t="s">
        <v>10</v>
      </c>
      <c r="C14" s="206">
        <v>60.430999999999997</v>
      </c>
      <c r="D14" s="165">
        <v>60.19</v>
      </c>
      <c r="E14" s="240">
        <f t="shared" si="6"/>
        <v>99.601198060598037</v>
      </c>
      <c r="F14" s="230">
        <v>37.652000000000001</v>
      </c>
      <c r="G14" s="83">
        <f t="shared" si="0"/>
        <v>22.537999999999997</v>
      </c>
      <c r="H14" s="308">
        <v>146</v>
      </c>
      <c r="I14" s="131">
        <v>193.38</v>
      </c>
      <c r="J14" s="338">
        <f t="shared" si="1"/>
        <v>132.45205479452054</v>
      </c>
      <c r="K14" s="240">
        <v>96.85</v>
      </c>
      <c r="L14" s="243">
        <f t="shared" si="2"/>
        <v>96.53</v>
      </c>
      <c r="M14" s="95">
        <f t="shared" si="3"/>
        <v>32.128260508390099</v>
      </c>
      <c r="N14" s="74">
        <f t="shared" si="4"/>
        <v>25.722405184319555</v>
      </c>
      <c r="O14" s="99">
        <f t="shared" si="7"/>
        <v>6.4058553240705436</v>
      </c>
      <c r="P14" s="117"/>
      <c r="Q14" s="3" t="s">
        <v>160</v>
      </c>
    </row>
    <row r="15" spans="1:18" s="1" customFormat="1" ht="15.75" x14ac:dyDescent="0.2">
      <c r="A15" s="101">
        <f t="shared" si="5"/>
        <v>60.8</v>
      </c>
      <c r="B15" s="205" t="s">
        <v>11</v>
      </c>
      <c r="C15" s="206">
        <v>61.764699999999998</v>
      </c>
      <c r="D15" s="165">
        <v>60.8</v>
      </c>
      <c r="E15" s="240">
        <f t="shared" si="6"/>
        <v>98.438104613152817</v>
      </c>
      <c r="F15" s="230">
        <v>59</v>
      </c>
      <c r="G15" s="83">
        <f t="shared" si="0"/>
        <v>1.7999999999999972</v>
      </c>
      <c r="H15" s="308">
        <v>94</v>
      </c>
      <c r="I15" s="131">
        <v>116.8</v>
      </c>
      <c r="J15" s="338">
        <f t="shared" si="1"/>
        <v>124.25531914893617</v>
      </c>
      <c r="K15" s="240">
        <v>98.5</v>
      </c>
      <c r="L15" s="243">
        <f t="shared" si="2"/>
        <v>18.299999999999997</v>
      </c>
      <c r="M15" s="95">
        <f t="shared" si="3"/>
        <v>19.210526315789473</v>
      </c>
      <c r="N15" s="74">
        <f t="shared" si="4"/>
        <v>16.694915254237287</v>
      </c>
      <c r="O15" s="99">
        <f t="shared" si="7"/>
        <v>2.5156110615521854</v>
      </c>
      <c r="P15" s="117"/>
      <c r="Q15" s="3" t="s">
        <v>160</v>
      </c>
    </row>
    <row r="16" spans="1:18" s="1" customFormat="1" ht="15.75" x14ac:dyDescent="0.2">
      <c r="A16" s="101">
        <f t="shared" si="5"/>
        <v>27.571999999999999</v>
      </c>
      <c r="B16" s="205" t="s">
        <v>58</v>
      </c>
      <c r="C16" s="206">
        <v>28.668023000000002</v>
      </c>
      <c r="D16" s="165">
        <v>27.571999999999999</v>
      </c>
      <c r="E16" s="240">
        <f t="shared" si="6"/>
        <v>96.176844842073677</v>
      </c>
      <c r="F16" s="230">
        <v>33.277000000000001</v>
      </c>
      <c r="G16" s="83">
        <f t="shared" si="0"/>
        <v>-5.7050000000000018</v>
      </c>
      <c r="H16" s="308">
        <v>46.8</v>
      </c>
      <c r="I16" s="131">
        <v>65.721000000000004</v>
      </c>
      <c r="J16" s="338">
        <f t="shared" si="1"/>
        <v>140.42948717948721</v>
      </c>
      <c r="K16" s="240">
        <v>54.415999999999997</v>
      </c>
      <c r="L16" s="243">
        <f t="shared" si="2"/>
        <v>11.305000000000007</v>
      </c>
      <c r="M16" s="95">
        <f t="shared" si="3"/>
        <v>23.836138111127234</v>
      </c>
      <c r="N16" s="74">
        <f t="shared" si="4"/>
        <v>16.352435616191361</v>
      </c>
      <c r="O16" s="99">
        <f t="shared" si="7"/>
        <v>7.4837024949358728</v>
      </c>
      <c r="P16" s="117"/>
      <c r="Q16" s="3" t="s">
        <v>160</v>
      </c>
    </row>
    <row r="17" spans="1:17" s="1" customFormat="1" ht="15.75" x14ac:dyDescent="0.2">
      <c r="A17" s="101">
        <f t="shared" si="5"/>
        <v>75.849999999999994</v>
      </c>
      <c r="B17" s="205" t="s">
        <v>12</v>
      </c>
      <c r="C17" s="206">
        <v>78.634225999999998</v>
      </c>
      <c r="D17" s="165">
        <v>75.849999999999994</v>
      </c>
      <c r="E17" s="240">
        <f t="shared" si="6"/>
        <v>96.459269529784635</v>
      </c>
      <c r="F17" s="230">
        <v>61.3</v>
      </c>
      <c r="G17" s="83">
        <f t="shared" si="0"/>
        <v>14.549999999999997</v>
      </c>
      <c r="H17" s="308">
        <v>181.4</v>
      </c>
      <c r="I17" s="131">
        <v>198.65</v>
      </c>
      <c r="J17" s="338">
        <f t="shared" si="1"/>
        <v>109.50937155457552</v>
      </c>
      <c r="K17" s="240">
        <v>158.71</v>
      </c>
      <c r="L17" s="243">
        <f t="shared" si="2"/>
        <v>39.94</v>
      </c>
      <c r="M17" s="95">
        <f t="shared" si="3"/>
        <v>26.18984838497034</v>
      </c>
      <c r="N17" s="74">
        <f t="shared" si="4"/>
        <v>25.890701468189235</v>
      </c>
      <c r="O17" s="99">
        <f t="shared" si="7"/>
        <v>0.29914691678110472</v>
      </c>
      <c r="P17" s="117"/>
      <c r="Q17" s="3" t="s">
        <v>160</v>
      </c>
    </row>
    <row r="18" spans="1:17" s="1" customFormat="1" ht="15.75" x14ac:dyDescent="0.2">
      <c r="A18" s="101">
        <f t="shared" si="5"/>
        <v>70.216999999999999</v>
      </c>
      <c r="B18" s="205" t="s">
        <v>13</v>
      </c>
      <c r="C18" s="206">
        <v>75.701589999999996</v>
      </c>
      <c r="D18" s="165">
        <v>70.216999999999999</v>
      </c>
      <c r="E18" s="240">
        <f t="shared" si="6"/>
        <v>92.754987048488687</v>
      </c>
      <c r="F18" s="230">
        <v>62.363</v>
      </c>
      <c r="G18" s="83">
        <f t="shared" si="0"/>
        <v>7.8539999999999992</v>
      </c>
      <c r="H18" s="308">
        <v>156.4</v>
      </c>
      <c r="I18" s="131">
        <v>154.864</v>
      </c>
      <c r="J18" s="338">
        <f t="shared" si="1"/>
        <v>99.01790281329923</v>
      </c>
      <c r="K18" s="240">
        <v>107.443</v>
      </c>
      <c r="L18" s="243">
        <f t="shared" si="2"/>
        <v>47.421000000000006</v>
      </c>
      <c r="M18" s="95">
        <f t="shared" si="3"/>
        <v>22.055057891963486</v>
      </c>
      <c r="N18" s="74">
        <f t="shared" si="4"/>
        <v>17.228645190257044</v>
      </c>
      <c r="O18" s="99">
        <f t="shared" si="7"/>
        <v>4.8264127017064418</v>
      </c>
      <c r="P18" s="117"/>
      <c r="Q18" s="3" t="s">
        <v>160</v>
      </c>
    </row>
    <row r="19" spans="1:17" s="1" customFormat="1" ht="15.75" x14ac:dyDescent="0.2">
      <c r="A19" s="101">
        <f t="shared" si="5"/>
        <v>18.87</v>
      </c>
      <c r="B19" s="205" t="s">
        <v>14</v>
      </c>
      <c r="C19" s="206">
        <v>20.668130000000001</v>
      </c>
      <c r="D19" s="165">
        <v>18.87</v>
      </c>
      <c r="E19" s="240">
        <f t="shared" si="6"/>
        <v>91.299986984792525</v>
      </c>
      <c r="F19" s="230">
        <v>12.5</v>
      </c>
      <c r="G19" s="83">
        <f t="shared" si="0"/>
        <v>6.370000000000001</v>
      </c>
      <c r="H19" s="308">
        <v>26.1</v>
      </c>
      <c r="I19" s="131">
        <v>31.891999999999999</v>
      </c>
      <c r="J19" s="338">
        <f t="shared" si="1"/>
        <v>122.19157088122606</v>
      </c>
      <c r="K19" s="240">
        <v>16.8</v>
      </c>
      <c r="L19" s="243">
        <f t="shared" si="2"/>
        <v>15.091999999999999</v>
      </c>
      <c r="M19" s="95">
        <f t="shared" si="3"/>
        <v>16.900900900900901</v>
      </c>
      <c r="N19" s="74">
        <f t="shared" si="4"/>
        <v>13.440000000000001</v>
      </c>
      <c r="O19" s="99">
        <f t="shared" si="7"/>
        <v>3.4609009009008993</v>
      </c>
      <c r="P19" s="117"/>
      <c r="Q19" s="3" t="s">
        <v>160</v>
      </c>
    </row>
    <row r="20" spans="1:17" s="1" customFormat="1" ht="15.75" x14ac:dyDescent="0.2">
      <c r="A20" s="101">
        <f t="shared" si="5"/>
        <v>23.565000000000001</v>
      </c>
      <c r="B20" s="205" t="s">
        <v>15</v>
      </c>
      <c r="C20" s="206">
        <v>27.347999999999999</v>
      </c>
      <c r="D20" s="165">
        <v>23.565000000000001</v>
      </c>
      <c r="E20" s="240">
        <f t="shared" si="6"/>
        <v>86.167178587099613</v>
      </c>
      <c r="F20" s="230">
        <v>11.952999999999999</v>
      </c>
      <c r="G20" s="83">
        <f t="shared" si="0"/>
        <v>11.612000000000002</v>
      </c>
      <c r="H20" s="308">
        <v>17.5</v>
      </c>
      <c r="I20" s="131">
        <v>31.782</v>
      </c>
      <c r="J20" s="338">
        <f t="shared" si="1"/>
        <v>181.61142857142858</v>
      </c>
      <c r="K20" s="240">
        <v>21.552</v>
      </c>
      <c r="L20" s="243">
        <f t="shared" si="2"/>
        <v>10.23</v>
      </c>
      <c r="M20" s="95">
        <f t="shared" si="3"/>
        <v>13.486950986632717</v>
      </c>
      <c r="N20" s="74">
        <f t="shared" si="4"/>
        <v>18.030619928051536</v>
      </c>
      <c r="O20" s="99">
        <f t="shared" si="7"/>
        <v>-4.5436689414188187</v>
      </c>
      <c r="P20" s="117"/>
      <c r="Q20" s="3" t="s">
        <v>160</v>
      </c>
    </row>
    <row r="21" spans="1:17" s="1" customFormat="1" ht="15" customHeight="1" x14ac:dyDescent="0.2">
      <c r="A21" s="101">
        <f t="shared" si="5"/>
        <v>5.7220000000000004</v>
      </c>
      <c r="B21" s="205" t="s">
        <v>16</v>
      </c>
      <c r="C21" s="206">
        <v>6.7081999999999997</v>
      </c>
      <c r="D21" s="165">
        <v>5.7220000000000004</v>
      </c>
      <c r="E21" s="240">
        <f t="shared" si="6"/>
        <v>85.2985897856355</v>
      </c>
      <c r="F21" s="230">
        <v>3.048</v>
      </c>
      <c r="G21" s="83">
        <f t="shared" si="0"/>
        <v>2.6740000000000004</v>
      </c>
      <c r="H21" s="308">
        <v>4.87</v>
      </c>
      <c r="I21" s="131">
        <v>10.576000000000001</v>
      </c>
      <c r="J21" s="338">
        <f t="shared" si="1"/>
        <v>217.16632443531827</v>
      </c>
      <c r="K21" s="240">
        <v>4.1100000000000003</v>
      </c>
      <c r="L21" s="243">
        <f t="shared" si="2"/>
        <v>6.4660000000000002</v>
      </c>
      <c r="M21" s="95">
        <f t="shared" si="3"/>
        <v>18.483047885354772</v>
      </c>
      <c r="N21" s="74">
        <f t="shared" si="4"/>
        <v>13.484251968503937</v>
      </c>
      <c r="O21" s="99">
        <f t="shared" si="7"/>
        <v>4.9987959168508347</v>
      </c>
      <c r="P21" s="117"/>
      <c r="Q21" s="3" t="s">
        <v>160</v>
      </c>
    </row>
    <row r="22" spans="1:17" s="1" customFormat="1" ht="15.75" x14ac:dyDescent="0.2">
      <c r="A22" s="101">
        <f t="shared" si="5"/>
        <v>95</v>
      </c>
      <c r="B22" s="205" t="s">
        <v>17</v>
      </c>
      <c r="C22" s="206">
        <v>104.20765</v>
      </c>
      <c r="D22" s="165">
        <v>95</v>
      </c>
      <c r="E22" s="240">
        <f t="shared" si="6"/>
        <v>91.164132383754932</v>
      </c>
      <c r="F22" s="230">
        <v>79</v>
      </c>
      <c r="G22" s="83">
        <f t="shared" si="0"/>
        <v>16</v>
      </c>
      <c r="H22" s="308">
        <v>160</v>
      </c>
      <c r="I22" s="131">
        <v>230</v>
      </c>
      <c r="J22" s="338">
        <f t="shared" si="1"/>
        <v>143.75</v>
      </c>
      <c r="K22" s="240">
        <v>152.4</v>
      </c>
      <c r="L22" s="243">
        <f t="shared" si="2"/>
        <v>77.599999999999994</v>
      </c>
      <c r="M22" s="95">
        <f t="shared" si="3"/>
        <v>24.210526315789473</v>
      </c>
      <c r="N22" s="74">
        <f t="shared" si="4"/>
        <v>19.291139240506329</v>
      </c>
      <c r="O22" s="99">
        <f t="shared" si="7"/>
        <v>4.9193870752831437</v>
      </c>
      <c r="P22" s="117"/>
      <c r="Q22" s="3" t="s">
        <v>160</v>
      </c>
    </row>
    <row r="23" spans="1:17" s="1" customFormat="1" ht="15" customHeight="1" x14ac:dyDescent="0.2">
      <c r="A23" s="101">
        <f t="shared" si="5"/>
        <v>1.7709999999999999</v>
      </c>
      <c r="B23" s="205" t="s">
        <v>18</v>
      </c>
      <c r="C23" s="206">
        <v>1.7709999999999999</v>
      </c>
      <c r="D23" s="165">
        <v>1.7709999999999999</v>
      </c>
      <c r="E23" s="240">
        <f t="shared" si="6"/>
        <v>100</v>
      </c>
      <c r="F23" s="230">
        <v>0.98799999999999999</v>
      </c>
      <c r="G23" s="83">
        <f t="shared" si="0"/>
        <v>0.78299999999999992</v>
      </c>
      <c r="H23" s="308">
        <v>2.8</v>
      </c>
      <c r="I23" s="131">
        <v>4.7149999999999999</v>
      </c>
      <c r="J23" s="338">
        <f t="shared" si="1"/>
        <v>168.39285714285714</v>
      </c>
      <c r="K23" s="240">
        <v>2.2040000000000002</v>
      </c>
      <c r="L23" s="243">
        <f t="shared" si="2"/>
        <v>2.5109999999999997</v>
      </c>
      <c r="M23" s="95">
        <f t="shared" si="3"/>
        <v>26.623376623376625</v>
      </c>
      <c r="N23" s="74">
        <f t="shared" si="4"/>
        <v>22.307692307692307</v>
      </c>
      <c r="O23" s="99">
        <f t="shared" si="7"/>
        <v>4.3156843156843188</v>
      </c>
      <c r="P23" s="117"/>
      <c r="Q23" s="3" t="s">
        <v>160</v>
      </c>
    </row>
    <row r="24" spans="1:17" s="1" customFormat="1" ht="15" hidden="1" customHeight="1" x14ac:dyDescent="0.2">
      <c r="A24" s="101" t="str">
        <f t="shared" si="5"/>
        <v>x</v>
      </c>
      <c r="B24" s="205" t="s">
        <v>136</v>
      </c>
      <c r="C24" s="206"/>
      <c r="D24" s="165" t="s">
        <v>136</v>
      </c>
      <c r="E24" s="240">
        <f t="shared" si="6"/>
        <v>0</v>
      </c>
      <c r="F24" s="230" t="s">
        <v>136</v>
      </c>
      <c r="G24" s="83" t="str">
        <f t="shared" si="0"/>
        <v/>
      </c>
      <c r="H24" s="308"/>
      <c r="I24" s="131" t="s">
        <v>136</v>
      </c>
      <c r="J24" s="338" t="str">
        <f t="shared" si="1"/>
        <v/>
      </c>
      <c r="K24" s="240" t="s">
        <v>136</v>
      </c>
      <c r="L24" s="243" t="str">
        <f t="shared" si="2"/>
        <v/>
      </c>
      <c r="M24" s="95" t="str">
        <f t="shared" si="3"/>
        <v/>
      </c>
      <c r="N24" s="74" t="str">
        <f t="shared" si="4"/>
        <v/>
      </c>
      <c r="O24" s="99">
        <f t="shared" si="7"/>
        <v>0</v>
      </c>
      <c r="P24" s="117"/>
      <c r="Q24" s="3" t="s">
        <v>160</v>
      </c>
    </row>
    <row r="25" spans="1:17" s="13" customFormat="1" ht="15.75" customHeight="1" x14ac:dyDescent="0.25">
      <c r="A25" s="101">
        <f t="shared" si="5"/>
        <v>78.496000000000009</v>
      </c>
      <c r="B25" s="203" t="s">
        <v>19</v>
      </c>
      <c r="C25" s="204">
        <v>81.412509999999997</v>
      </c>
      <c r="D25" s="226">
        <f>SUM(D26:D35)</f>
        <v>78.496000000000009</v>
      </c>
      <c r="E25" s="78">
        <f t="shared" si="6"/>
        <v>96.417614442792654</v>
      </c>
      <c r="F25" s="231">
        <f>SUM(F26:F35)</f>
        <v>65.293000000000006</v>
      </c>
      <c r="G25" s="82">
        <f t="shared" si="0"/>
        <v>13.203000000000003</v>
      </c>
      <c r="H25" s="307">
        <v>214.5</v>
      </c>
      <c r="I25" s="130">
        <f>SUM(I26:I35)</f>
        <v>234.08800000000002</v>
      </c>
      <c r="J25" s="341">
        <f t="shared" si="1"/>
        <v>109.13193473193475</v>
      </c>
      <c r="K25" s="241">
        <f>SUM(K26:K35)</f>
        <v>195.69299999999998</v>
      </c>
      <c r="L25" s="247">
        <f t="shared" si="2"/>
        <v>38.395000000000039</v>
      </c>
      <c r="M25" s="94">
        <f t="shared" si="3"/>
        <v>29.821646962902566</v>
      </c>
      <c r="N25" s="73">
        <f t="shared" si="4"/>
        <v>29.971513025898634</v>
      </c>
      <c r="O25" s="98">
        <f t="shared" si="7"/>
        <v>-0.14986606299606819</v>
      </c>
      <c r="P25" s="117"/>
      <c r="Q25" s="3" t="s">
        <v>160</v>
      </c>
    </row>
    <row r="26" spans="1:17" s="1" customFormat="1" ht="15" hidden="1" customHeight="1" x14ac:dyDescent="0.2">
      <c r="A26" s="101" t="str">
        <f t="shared" si="5"/>
        <v>x</v>
      </c>
      <c r="B26" s="205" t="s">
        <v>137</v>
      </c>
      <c r="C26" s="206"/>
      <c r="D26" s="165">
        <v>0</v>
      </c>
      <c r="E26" s="240">
        <f t="shared" si="6"/>
        <v>0</v>
      </c>
      <c r="F26" s="230">
        <v>0</v>
      </c>
      <c r="G26" s="84">
        <f t="shared" si="0"/>
        <v>0</v>
      </c>
      <c r="H26" s="309"/>
      <c r="I26" s="131">
        <v>0</v>
      </c>
      <c r="J26" s="335" t="str">
        <f t="shared" si="1"/>
        <v/>
      </c>
      <c r="K26" s="240">
        <v>0</v>
      </c>
      <c r="L26" s="248">
        <f t="shared" si="2"/>
        <v>0</v>
      </c>
      <c r="M26" s="95" t="str">
        <f t="shared" si="3"/>
        <v/>
      </c>
      <c r="N26" s="75" t="str">
        <f t="shared" si="4"/>
        <v/>
      </c>
      <c r="O26" s="141">
        <f t="shared" si="7"/>
        <v>0</v>
      </c>
      <c r="P26" s="117"/>
      <c r="Q26" s="3" t="s">
        <v>160</v>
      </c>
    </row>
    <row r="27" spans="1:17" s="1" customFormat="1" ht="15" hidden="1" customHeight="1" x14ac:dyDescent="0.2">
      <c r="A27" s="101" t="str">
        <f t="shared" si="5"/>
        <v>x</v>
      </c>
      <c r="B27" s="205" t="s">
        <v>20</v>
      </c>
      <c r="C27" s="206"/>
      <c r="D27" s="165">
        <v>0</v>
      </c>
      <c r="E27" s="240">
        <f t="shared" si="6"/>
        <v>0</v>
      </c>
      <c r="F27" s="230">
        <v>0</v>
      </c>
      <c r="G27" s="84">
        <f t="shared" si="0"/>
        <v>0</v>
      </c>
      <c r="H27" s="309"/>
      <c r="I27" s="131">
        <v>0</v>
      </c>
      <c r="J27" s="335" t="str">
        <f t="shared" si="1"/>
        <v/>
      </c>
      <c r="K27" s="240">
        <v>0</v>
      </c>
      <c r="L27" s="248">
        <f t="shared" si="2"/>
        <v>0</v>
      </c>
      <c r="M27" s="95" t="str">
        <f t="shared" si="3"/>
        <v/>
      </c>
      <c r="N27" s="75" t="str">
        <f t="shared" si="4"/>
        <v/>
      </c>
      <c r="O27" s="141">
        <f t="shared" si="7"/>
        <v>0</v>
      </c>
      <c r="P27" s="117"/>
      <c r="Q27" s="3" t="s">
        <v>161</v>
      </c>
    </row>
    <row r="28" spans="1:17" s="1" customFormat="1" ht="15" hidden="1" customHeight="1" x14ac:dyDescent="0.2">
      <c r="A28" s="101" t="str">
        <f t="shared" si="5"/>
        <v>x</v>
      </c>
      <c r="B28" s="205" t="s">
        <v>21</v>
      </c>
      <c r="C28" s="206"/>
      <c r="D28" s="165">
        <v>0</v>
      </c>
      <c r="E28" s="240">
        <f t="shared" si="6"/>
        <v>0</v>
      </c>
      <c r="F28" s="230">
        <v>0</v>
      </c>
      <c r="G28" s="84">
        <f t="shared" si="0"/>
        <v>0</v>
      </c>
      <c r="H28" s="309"/>
      <c r="I28" s="131">
        <v>0</v>
      </c>
      <c r="J28" s="335" t="str">
        <f t="shared" si="1"/>
        <v/>
      </c>
      <c r="K28" s="240">
        <v>0</v>
      </c>
      <c r="L28" s="248">
        <f t="shared" si="2"/>
        <v>0</v>
      </c>
      <c r="M28" s="95" t="str">
        <f t="shared" si="3"/>
        <v/>
      </c>
      <c r="N28" s="75" t="str">
        <f t="shared" si="4"/>
        <v/>
      </c>
      <c r="O28" s="141">
        <f t="shared" si="7"/>
        <v>0</v>
      </c>
      <c r="P28" s="117"/>
      <c r="Q28" s="3" t="s">
        <v>161</v>
      </c>
    </row>
    <row r="29" spans="1:17" s="1" customFormat="1" ht="15" hidden="1" customHeight="1" x14ac:dyDescent="0.2">
      <c r="A29" s="101" t="str">
        <f t="shared" si="5"/>
        <v>x</v>
      </c>
      <c r="B29" s="205" t="s">
        <v>136</v>
      </c>
      <c r="C29" s="206"/>
      <c r="D29" s="165" t="s">
        <v>136</v>
      </c>
      <c r="E29" s="240">
        <f t="shared" si="6"/>
        <v>0</v>
      </c>
      <c r="F29" s="230" t="s">
        <v>136</v>
      </c>
      <c r="G29" s="84" t="str">
        <f t="shared" si="0"/>
        <v/>
      </c>
      <c r="H29" s="309"/>
      <c r="I29" s="131" t="s">
        <v>136</v>
      </c>
      <c r="J29" s="335" t="str">
        <f t="shared" si="1"/>
        <v/>
      </c>
      <c r="K29" s="240" t="s">
        <v>136</v>
      </c>
      <c r="L29" s="248" t="str">
        <f t="shared" si="2"/>
        <v/>
      </c>
      <c r="M29" s="95" t="str">
        <f t="shared" si="3"/>
        <v/>
      </c>
      <c r="N29" s="75" t="str">
        <f t="shared" si="4"/>
        <v/>
      </c>
      <c r="O29" s="141">
        <f t="shared" si="7"/>
        <v>0</v>
      </c>
      <c r="P29" s="117"/>
      <c r="Q29" s="3" t="s">
        <v>160</v>
      </c>
    </row>
    <row r="30" spans="1:17" s="1" customFormat="1" ht="15.75" x14ac:dyDescent="0.2">
      <c r="A30" s="101">
        <f t="shared" si="5"/>
        <v>2.57</v>
      </c>
      <c r="B30" s="205" t="s">
        <v>22</v>
      </c>
      <c r="C30" s="206">
        <v>2.57</v>
      </c>
      <c r="D30" s="165">
        <v>2.57</v>
      </c>
      <c r="E30" s="240">
        <f t="shared" si="6"/>
        <v>100</v>
      </c>
      <c r="F30" s="230">
        <v>2.1339999999999999</v>
      </c>
      <c r="G30" s="83">
        <f t="shared" si="0"/>
        <v>0.43599999999999994</v>
      </c>
      <c r="H30" s="308">
        <v>4</v>
      </c>
      <c r="I30" s="131">
        <v>5.351</v>
      </c>
      <c r="J30" s="338">
        <f t="shared" si="1"/>
        <v>133.77500000000001</v>
      </c>
      <c r="K30" s="240">
        <v>2.79</v>
      </c>
      <c r="L30" s="243">
        <f t="shared" si="2"/>
        <v>2.5609999999999999</v>
      </c>
      <c r="M30" s="95">
        <f t="shared" si="3"/>
        <v>20.821011673151752</v>
      </c>
      <c r="N30" s="74">
        <f t="shared" si="4"/>
        <v>13.074039362699157</v>
      </c>
      <c r="O30" s="99">
        <f t="shared" si="7"/>
        <v>7.7469723104525947</v>
      </c>
      <c r="P30" s="117"/>
      <c r="Q30" s="3" t="s">
        <v>160</v>
      </c>
    </row>
    <row r="31" spans="1:17" s="1" customFormat="1" ht="15.75" x14ac:dyDescent="0.2">
      <c r="A31" s="101">
        <f t="shared" si="5"/>
        <v>51.523000000000003</v>
      </c>
      <c r="B31" s="205" t="s">
        <v>83</v>
      </c>
      <c r="C31" s="206">
        <v>51.733510000000003</v>
      </c>
      <c r="D31" s="165">
        <v>51.523000000000003</v>
      </c>
      <c r="E31" s="240">
        <f t="shared" si="6"/>
        <v>99.593087729790625</v>
      </c>
      <c r="F31" s="230">
        <v>44.475999999999999</v>
      </c>
      <c r="G31" s="84">
        <f t="shared" si="0"/>
        <v>7.0470000000000041</v>
      </c>
      <c r="H31" s="309">
        <v>160</v>
      </c>
      <c r="I31" s="131">
        <v>171.285</v>
      </c>
      <c r="J31" s="335">
        <f t="shared" si="1"/>
        <v>107.05312499999999</v>
      </c>
      <c r="K31" s="240">
        <v>156.26900000000001</v>
      </c>
      <c r="L31" s="248">
        <f t="shared" si="2"/>
        <v>15.015999999999991</v>
      </c>
      <c r="M31" s="95">
        <f t="shared" si="3"/>
        <v>33.24437629796401</v>
      </c>
      <c r="N31" s="75">
        <f t="shared" si="4"/>
        <v>35.135578739095244</v>
      </c>
      <c r="O31" s="141">
        <f t="shared" si="7"/>
        <v>-1.8912024411312345</v>
      </c>
      <c r="P31" s="117"/>
      <c r="Q31" s="3" t="s">
        <v>160</v>
      </c>
    </row>
    <row r="32" spans="1:17" s="1" customFormat="1" ht="15.75" x14ac:dyDescent="0.2">
      <c r="A32" s="101">
        <f t="shared" si="5"/>
        <v>5.0110000000000001</v>
      </c>
      <c r="B32" s="205" t="s">
        <v>23</v>
      </c>
      <c r="C32" s="206">
        <v>5.2229999999999999</v>
      </c>
      <c r="D32" s="165">
        <v>5.0110000000000001</v>
      </c>
      <c r="E32" s="240">
        <f t="shared" si="6"/>
        <v>95.941030059352869</v>
      </c>
      <c r="F32" s="230">
        <v>3.1469999999999998</v>
      </c>
      <c r="G32" s="83">
        <f t="shared" si="0"/>
        <v>1.8640000000000003</v>
      </c>
      <c r="H32" s="308">
        <v>12</v>
      </c>
      <c r="I32" s="131">
        <v>14.818</v>
      </c>
      <c r="J32" s="338">
        <f t="shared" si="1"/>
        <v>123.48333333333332</v>
      </c>
      <c r="K32" s="240">
        <v>7.8140000000000001</v>
      </c>
      <c r="L32" s="243">
        <f t="shared" si="2"/>
        <v>7.0039999999999996</v>
      </c>
      <c r="M32" s="95">
        <f t="shared" si="3"/>
        <v>29.570943923368588</v>
      </c>
      <c r="N32" s="74">
        <f t="shared" si="4"/>
        <v>24.829996822370511</v>
      </c>
      <c r="O32" s="99">
        <f t="shared" si="7"/>
        <v>4.7409471009980777</v>
      </c>
      <c r="P32" s="117"/>
      <c r="Q32" s="3" t="s">
        <v>160</v>
      </c>
    </row>
    <row r="33" spans="1:17" s="1" customFormat="1" ht="15" hidden="1" customHeight="1" x14ac:dyDescent="0.2">
      <c r="A33" s="101" t="str">
        <f t="shared" si="5"/>
        <v>x</v>
      </c>
      <c r="B33" s="205" t="s">
        <v>24</v>
      </c>
      <c r="C33" s="206"/>
      <c r="D33" s="165">
        <v>0</v>
      </c>
      <c r="E33" s="240">
        <f t="shared" si="6"/>
        <v>0</v>
      </c>
      <c r="F33" s="230">
        <v>0</v>
      </c>
      <c r="G33" s="84">
        <f t="shared" si="0"/>
        <v>0</v>
      </c>
      <c r="H33" s="309"/>
      <c r="I33" s="131">
        <v>0</v>
      </c>
      <c r="J33" s="335" t="str">
        <f t="shared" si="1"/>
        <v/>
      </c>
      <c r="K33" s="240">
        <v>0</v>
      </c>
      <c r="L33" s="248">
        <f t="shared" si="2"/>
        <v>0</v>
      </c>
      <c r="M33" s="95" t="str">
        <f t="shared" si="3"/>
        <v/>
      </c>
      <c r="N33" s="75" t="str">
        <f t="shared" si="4"/>
        <v/>
      </c>
      <c r="O33" s="141">
        <f t="shared" si="7"/>
        <v>0</v>
      </c>
      <c r="P33" s="117"/>
      <c r="Q33" s="3" t="s">
        <v>160</v>
      </c>
    </row>
    <row r="34" spans="1:17" s="1" customFormat="1" ht="15.75" x14ac:dyDescent="0.2">
      <c r="A34" s="101">
        <f t="shared" si="5"/>
        <v>2.7749999999999999</v>
      </c>
      <c r="B34" s="205" t="s">
        <v>25</v>
      </c>
      <c r="C34" s="206">
        <v>3.49</v>
      </c>
      <c r="D34" s="165">
        <v>2.7749999999999999</v>
      </c>
      <c r="E34" s="240">
        <f t="shared" si="6"/>
        <v>79.512893982808023</v>
      </c>
      <c r="F34" s="230">
        <v>2.274</v>
      </c>
      <c r="G34" s="84">
        <f t="shared" si="0"/>
        <v>0.50099999999999989</v>
      </c>
      <c r="H34" s="309">
        <v>5.2</v>
      </c>
      <c r="I34" s="131">
        <v>6.4939999999999998</v>
      </c>
      <c r="J34" s="335">
        <f t="shared" si="1"/>
        <v>124.88461538461537</v>
      </c>
      <c r="K34" s="240">
        <v>2.6760000000000002</v>
      </c>
      <c r="L34" s="248">
        <f t="shared" si="2"/>
        <v>3.8179999999999996</v>
      </c>
      <c r="M34" s="95">
        <f t="shared" si="3"/>
        <v>23.401801801801803</v>
      </c>
      <c r="N34" s="75">
        <f t="shared" si="4"/>
        <v>11.767810026385225</v>
      </c>
      <c r="O34" s="141">
        <f t="shared" si="7"/>
        <v>11.633991775416577</v>
      </c>
      <c r="P34" s="117"/>
      <c r="Q34" s="3" t="s">
        <v>160</v>
      </c>
    </row>
    <row r="35" spans="1:17" s="1" customFormat="1" ht="15.75" x14ac:dyDescent="0.2">
      <c r="A35" s="101">
        <f t="shared" si="5"/>
        <v>16.617000000000001</v>
      </c>
      <c r="B35" s="205" t="s">
        <v>26</v>
      </c>
      <c r="C35" s="206">
        <v>18.396000000000001</v>
      </c>
      <c r="D35" s="165">
        <v>16.617000000000001</v>
      </c>
      <c r="E35" s="240">
        <f t="shared" si="6"/>
        <v>90.32941943900849</v>
      </c>
      <c r="F35" s="230">
        <v>13.262</v>
      </c>
      <c r="G35" s="83">
        <f t="shared" si="0"/>
        <v>3.3550000000000004</v>
      </c>
      <c r="H35" s="308">
        <v>33.299999999999997</v>
      </c>
      <c r="I35" s="131">
        <v>36.14</v>
      </c>
      <c r="J35" s="338">
        <f t="shared" si="1"/>
        <v>108.52852852852854</v>
      </c>
      <c r="K35" s="240">
        <v>26.143999999999998</v>
      </c>
      <c r="L35" s="243">
        <f t="shared" si="2"/>
        <v>9.9960000000000022</v>
      </c>
      <c r="M35" s="95">
        <f t="shared" si="3"/>
        <v>21.748811458145273</v>
      </c>
      <c r="N35" s="74">
        <f t="shared" si="4"/>
        <v>19.713467048710601</v>
      </c>
      <c r="O35" s="99">
        <f t="shared" si="7"/>
        <v>2.0353444094346713</v>
      </c>
      <c r="P35" s="117"/>
      <c r="Q35" s="3" t="s">
        <v>160</v>
      </c>
    </row>
    <row r="36" spans="1:17" s="13" customFormat="1" ht="15.75" customHeight="1" x14ac:dyDescent="0.25">
      <c r="A36" s="101">
        <f t="shared" si="5"/>
        <v>147.999</v>
      </c>
      <c r="B36" s="203" t="s">
        <v>59</v>
      </c>
      <c r="C36" s="204">
        <v>151.4453125</v>
      </c>
      <c r="D36" s="226">
        <f>SUM(D37:D44)</f>
        <v>147.999</v>
      </c>
      <c r="E36" s="78">
        <f t="shared" si="6"/>
        <v>97.724384833634247</v>
      </c>
      <c r="F36" s="130">
        <f>SUM(F37:F44)</f>
        <v>65.513999999999996</v>
      </c>
      <c r="G36" s="82">
        <f t="shared" si="0"/>
        <v>82.484999999999999</v>
      </c>
      <c r="H36" s="307">
        <v>248.29599999999999</v>
      </c>
      <c r="I36" s="130">
        <f>SUM(I37:I44)</f>
        <v>465.48900000000003</v>
      </c>
      <c r="J36" s="341">
        <f t="shared" si="1"/>
        <v>187.47341882269549</v>
      </c>
      <c r="K36" s="241">
        <f>SUM(K37:K44)</f>
        <v>165.38</v>
      </c>
      <c r="L36" s="247">
        <f t="shared" si="2"/>
        <v>300.10900000000004</v>
      </c>
      <c r="M36" s="94">
        <f t="shared" si="3"/>
        <v>31.452171974134963</v>
      </c>
      <c r="N36" s="73">
        <f t="shared" si="4"/>
        <v>25.243459413255181</v>
      </c>
      <c r="O36" s="98">
        <f t="shared" si="7"/>
        <v>6.208712560879782</v>
      </c>
      <c r="P36" s="117"/>
      <c r="Q36" s="3" t="s">
        <v>160</v>
      </c>
    </row>
    <row r="37" spans="1:17" s="17" customFormat="1" ht="15.75" x14ac:dyDescent="0.2">
      <c r="A37" s="101">
        <f t="shared" si="5"/>
        <v>10.590999999999999</v>
      </c>
      <c r="B37" s="205" t="s">
        <v>84</v>
      </c>
      <c r="C37" s="206">
        <v>10.8005</v>
      </c>
      <c r="D37" s="165">
        <v>10.590999999999999</v>
      </c>
      <c r="E37" s="240">
        <f t="shared" si="6"/>
        <v>98.060274987269096</v>
      </c>
      <c r="F37" s="230">
        <v>8.1669999999999998</v>
      </c>
      <c r="G37" s="84">
        <f t="shared" si="0"/>
        <v>2.4239999999999995</v>
      </c>
      <c r="H37" s="309">
        <v>20.143000000000001</v>
      </c>
      <c r="I37" s="131">
        <v>29.687000000000001</v>
      </c>
      <c r="J37" s="335">
        <f t="shared" ref="J37:J68" si="10">IFERROR(I37/H37*100,"")</f>
        <v>147.38122424663655</v>
      </c>
      <c r="K37" s="240">
        <v>16.02</v>
      </c>
      <c r="L37" s="248">
        <f t="shared" ref="L37:L68" si="11">IFERROR(I37-K37,"")</f>
        <v>13.667000000000002</v>
      </c>
      <c r="M37" s="95">
        <f t="shared" ref="M37:M68" si="12">IFERROR(IF(D37&gt;0,I37/D37*10,""),"")</f>
        <v>28.030403172504958</v>
      </c>
      <c r="N37" s="75">
        <f t="shared" ref="N37:N68" si="13">IFERROR(IF(F37&gt;0,K37/F37*10,""),"")</f>
        <v>19.615525896902167</v>
      </c>
      <c r="O37" s="141">
        <f t="shared" si="7"/>
        <v>8.414877275602791</v>
      </c>
      <c r="P37" s="117"/>
      <c r="Q37" s="3" t="s">
        <v>160</v>
      </c>
    </row>
    <row r="38" spans="1:17" s="1" customFormat="1" ht="15.75" x14ac:dyDescent="0.2">
      <c r="A38" s="101">
        <f t="shared" si="5"/>
        <v>1.8580000000000001</v>
      </c>
      <c r="B38" s="205" t="s">
        <v>85</v>
      </c>
      <c r="C38" s="206">
        <v>1.8901699999999999</v>
      </c>
      <c r="D38" s="165">
        <v>1.8580000000000001</v>
      </c>
      <c r="E38" s="240">
        <f t="shared" si="6"/>
        <v>98.298036684531027</v>
      </c>
      <c r="F38" s="230">
        <v>0</v>
      </c>
      <c r="G38" s="84">
        <f t="shared" si="0"/>
        <v>1.8580000000000001</v>
      </c>
      <c r="H38" s="309">
        <v>2</v>
      </c>
      <c r="I38" s="131">
        <v>4.84</v>
      </c>
      <c r="J38" s="335">
        <f t="shared" si="10"/>
        <v>242</v>
      </c>
      <c r="K38" s="240">
        <v>0</v>
      </c>
      <c r="L38" s="248">
        <f t="shared" si="11"/>
        <v>4.84</v>
      </c>
      <c r="M38" s="95">
        <f t="shared" si="12"/>
        <v>26.049515608180837</v>
      </c>
      <c r="N38" s="75" t="str">
        <f t="shared" si="13"/>
        <v/>
      </c>
      <c r="O38" s="141">
        <f t="shared" si="7"/>
        <v>0</v>
      </c>
      <c r="P38" s="117"/>
      <c r="Q38" s="3" t="s">
        <v>160</v>
      </c>
    </row>
    <row r="39" spans="1:17" s="3" customFormat="1" ht="15.75" x14ac:dyDescent="0.2">
      <c r="A39" s="101">
        <f t="shared" si="5"/>
        <v>11.5</v>
      </c>
      <c r="B39" s="207" t="s">
        <v>63</v>
      </c>
      <c r="C39" s="206">
        <v>12.2740185</v>
      </c>
      <c r="D39" s="165">
        <v>11.5</v>
      </c>
      <c r="E39" s="240">
        <f t="shared" si="6"/>
        <v>93.693846070054406</v>
      </c>
      <c r="F39" s="230">
        <v>7.7469999999999999</v>
      </c>
      <c r="G39" s="85">
        <f t="shared" si="0"/>
        <v>3.7530000000000001</v>
      </c>
      <c r="H39" s="310">
        <v>19.872999999999998</v>
      </c>
      <c r="I39" s="131">
        <v>24.4</v>
      </c>
      <c r="J39" s="342">
        <f t="shared" si="10"/>
        <v>122.77965078246868</v>
      </c>
      <c r="K39" s="240">
        <v>13.1</v>
      </c>
      <c r="L39" s="249">
        <f t="shared" si="11"/>
        <v>11.299999999999999</v>
      </c>
      <c r="M39" s="96">
        <f t="shared" si="12"/>
        <v>21.217391304347824</v>
      </c>
      <c r="N39" s="75">
        <f t="shared" si="13"/>
        <v>16.909771524461082</v>
      </c>
      <c r="O39" s="141">
        <f t="shared" si="7"/>
        <v>4.3076197798867426</v>
      </c>
      <c r="P39" s="117"/>
      <c r="Q39" s="3" t="s">
        <v>160</v>
      </c>
    </row>
    <row r="40" spans="1:17" s="1" customFormat="1" ht="15.75" x14ac:dyDescent="0.2">
      <c r="A40" s="101">
        <f t="shared" si="5"/>
        <v>88.4</v>
      </c>
      <c r="B40" s="205" t="s">
        <v>27</v>
      </c>
      <c r="C40" s="206">
        <v>88.479994000000005</v>
      </c>
      <c r="D40" s="165">
        <v>88.4</v>
      </c>
      <c r="E40" s="240">
        <f t="shared" si="6"/>
        <v>99.909590861861957</v>
      </c>
      <c r="F40" s="230">
        <v>47.048999999999999</v>
      </c>
      <c r="G40" s="84">
        <f t="shared" si="0"/>
        <v>41.351000000000006</v>
      </c>
      <c r="H40" s="309">
        <v>194.1</v>
      </c>
      <c r="I40" s="131">
        <v>298</v>
      </c>
      <c r="J40" s="335">
        <f t="shared" si="10"/>
        <v>153.52910870685216</v>
      </c>
      <c r="K40" s="240">
        <v>129.9</v>
      </c>
      <c r="L40" s="248">
        <f t="shared" si="11"/>
        <v>168.1</v>
      </c>
      <c r="M40" s="95">
        <f t="shared" si="12"/>
        <v>33.710407239818998</v>
      </c>
      <c r="N40" s="75">
        <f t="shared" si="13"/>
        <v>27.609513485940194</v>
      </c>
      <c r="O40" s="141">
        <f t="shared" si="7"/>
        <v>6.1008937538788039</v>
      </c>
      <c r="P40" s="117"/>
      <c r="Q40" s="3" t="s">
        <v>160</v>
      </c>
    </row>
    <row r="41" spans="1:17" s="1" customFormat="1" ht="15" hidden="1" customHeight="1" x14ac:dyDescent="0.2">
      <c r="A41" s="101" t="str">
        <f t="shared" si="5"/>
        <v>x</v>
      </c>
      <c r="B41" s="205" t="s">
        <v>28</v>
      </c>
      <c r="C41" s="206">
        <v>0.21</v>
      </c>
      <c r="D41" s="165">
        <v>0</v>
      </c>
      <c r="E41" s="240">
        <f t="shared" si="6"/>
        <v>0</v>
      </c>
      <c r="F41" s="230">
        <v>0</v>
      </c>
      <c r="G41" s="83">
        <f t="shared" si="0"/>
        <v>0</v>
      </c>
      <c r="H41" s="308"/>
      <c r="I41" s="131">
        <v>0</v>
      </c>
      <c r="J41" s="338" t="str">
        <f t="shared" si="10"/>
        <v/>
      </c>
      <c r="K41" s="240">
        <v>0</v>
      </c>
      <c r="L41" s="243">
        <f t="shared" si="11"/>
        <v>0</v>
      </c>
      <c r="M41" s="95" t="str">
        <f t="shared" si="12"/>
        <v/>
      </c>
      <c r="N41" s="74" t="str">
        <f t="shared" si="13"/>
        <v/>
      </c>
      <c r="O41" s="99">
        <f t="shared" si="7"/>
        <v>0</v>
      </c>
      <c r="P41" s="117"/>
      <c r="Q41" s="3" t="s">
        <v>160</v>
      </c>
    </row>
    <row r="42" spans="1:17" s="1" customFormat="1" ht="15" customHeight="1" x14ac:dyDescent="0.2">
      <c r="A42" s="101">
        <f t="shared" si="5"/>
        <v>3.3</v>
      </c>
      <c r="B42" s="205" t="s">
        <v>29</v>
      </c>
      <c r="C42" s="206">
        <v>3.8005</v>
      </c>
      <c r="D42" s="165">
        <v>3.3</v>
      </c>
      <c r="E42" s="240">
        <f t="shared" si="6"/>
        <v>86.830680173661364</v>
      </c>
      <c r="F42" s="230">
        <v>0.11</v>
      </c>
      <c r="G42" s="83">
        <f t="shared" si="0"/>
        <v>3.19</v>
      </c>
      <c r="H42" s="308">
        <v>2.1800000000000002</v>
      </c>
      <c r="I42" s="131">
        <v>2.63</v>
      </c>
      <c r="J42" s="338">
        <f t="shared" si="10"/>
        <v>120.64220183486236</v>
      </c>
      <c r="K42" s="240">
        <v>0.13</v>
      </c>
      <c r="L42" s="243">
        <f t="shared" si="11"/>
        <v>2.5</v>
      </c>
      <c r="M42" s="95">
        <f t="shared" si="12"/>
        <v>7.9696969696969697</v>
      </c>
      <c r="N42" s="75">
        <f t="shared" si="13"/>
        <v>11.818181818181818</v>
      </c>
      <c r="O42" s="141">
        <f t="shared" si="7"/>
        <v>-3.8484848484848486</v>
      </c>
      <c r="P42" s="117"/>
      <c r="Q42" s="3" t="s">
        <v>160</v>
      </c>
    </row>
    <row r="43" spans="1:17" s="1" customFormat="1" ht="15.75" x14ac:dyDescent="0.2">
      <c r="A43" s="101">
        <f t="shared" si="5"/>
        <v>32.35</v>
      </c>
      <c r="B43" s="205" t="s">
        <v>30</v>
      </c>
      <c r="C43" s="206">
        <v>33.990130000000001</v>
      </c>
      <c r="D43" s="165">
        <v>32.35</v>
      </c>
      <c r="E43" s="240">
        <f t="shared" si="6"/>
        <v>95.17468747545243</v>
      </c>
      <c r="F43" s="230">
        <v>2.4409999999999998</v>
      </c>
      <c r="G43" s="84">
        <f t="shared" si="0"/>
        <v>29.909000000000002</v>
      </c>
      <c r="H43" s="309">
        <v>10</v>
      </c>
      <c r="I43" s="131">
        <v>105.932</v>
      </c>
      <c r="J43" s="335">
        <f t="shared" si="10"/>
        <v>1059.32</v>
      </c>
      <c r="K43" s="240">
        <v>6.23</v>
      </c>
      <c r="L43" s="248">
        <f t="shared" si="11"/>
        <v>99.701999999999998</v>
      </c>
      <c r="M43" s="95">
        <f t="shared" si="12"/>
        <v>32.74559505409583</v>
      </c>
      <c r="N43" s="75">
        <f t="shared" si="13"/>
        <v>25.522326915198693</v>
      </c>
      <c r="O43" s="141">
        <f t="shared" si="7"/>
        <v>7.2232681388971365</v>
      </c>
      <c r="P43" s="117"/>
      <c r="Q43" s="3" t="s">
        <v>160</v>
      </c>
    </row>
    <row r="44" spans="1:17" s="1" customFormat="1" ht="15" hidden="1" customHeight="1" x14ac:dyDescent="0.2">
      <c r="A44" s="101" t="str">
        <f t="shared" si="5"/>
        <v>x</v>
      </c>
      <c r="B44" s="205" t="s">
        <v>64</v>
      </c>
      <c r="C44" s="206"/>
      <c r="D44" s="165">
        <v>0</v>
      </c>
      <c r="E44" s="240">
        <f t="shared" si="6"/>
        <v>0</v>
      </c>
      <c r="F44" s="230">
        <v>0</v>
      </c>
      <c r="G44" s="84">
        <f t="shared" si="0"/>
        <v>0</v>
      </c>
      <c r="H44" s="309"/>
      <c r="I44" s="131">
        <v>0</v>
      </c>
      <c r="J44" s="335" t="str">
        <f t="shared" si="10"/>
        <v/>
      </c>
      <c r="K44" s="240">
        <v>0</v>
      </c>
      <c r="L44" s="248">
        <f t="shared" si="11"/>
        <v>0</v>
      </c>
      <c r="M44" s="95" t="str">
        <f t="shared" si="12"/>
        <v/>
      </c>
      <c r="N44" s="75" t="str">
        <f t="shared" si="13"/>
        <v/>
      </c>
      <c r="O44" s="141">
        <f t="shared" si="7"/>
        <v>0</v>
      </c>
      <c r="P44" s="117"/>
      <c r="Q44" s="3" t="s">
        <v>160</v>
      </c>
    </row>
    <row r="45" spans="1:17" s="13" customFormat="1" ht="15.75" customHeight="1" x14ac:dyDescent="0.25">
      <c r="A45" s="101">
        <f t="shared" si="5"/>
        <v>166.99799999999999</v>
      </c>
      <c r="B45" s="203" t="s">
        <v>62</v>
      </c>
      <c r="C45" s="204">
        <v>199.22107099999999</v>
      </c>
      <c r="D45" s="226">
        <f>SUM(D46:D52)</f>
        <v>166.99799999999999</v>
      </c>
      <c r="E45" s="78">
        <f t="shared" si="6"/>
        <v>83.825470449358235</v>
      </c>
      <c r="F45" s="130">
        <f>SUM(F46:F52)</f>
        <v>41.209000000000003</v>
      </c>
      <c r="G45" s="86">
        <f t="shared" si="0"/>
        <v>125.78899999999999</v>
      </c>
      <c r="H45" s="311">
        <v>251.79999999999998</v>
      </c>
      <c r="I45" s="130">
        <f>SUM(I46:I52)</f>
        <v>351.14400000000001</v>
      </c>
      <c r="J45" s="336">
        <f t="shared" si="10"/>
        <v>139.45353455123114</v>
      </c>
      <c r="K45" s="241">
        <f>SUM(K46:K52)</f>
        <v>58.280999999999999</v>
      </c>
      <c r="L45" s="250">
        <f t="shared" si="11"/>
        <v>292.863</v>
      </c>
      <c r="M45" s="94">
        <f t="shared" si="12"/>
        <v>21.026838644774188</v>
      </c>
      <c r="N45" s="76">
        <f t="shared" si="13"/>
        <v>14.142784343225994</v>
      </c>
      <c r="O45" s="140">
        <f t="shared" si="7"/>
        <v>6.8840543015481934</v>
      </c>
      <c r="P45" s="158"/>
      <c r="Q45" s="112" t="s">
        <v>160</v>
      </c>
    </row>
    <row r="46" spans="1:17" s="1" customFormat="1" ht="15" hidden="1" customHeight="1" x14ac:dyDescent="0.2">
      <c r="A46" s="101" t="str">
        <f t="shared" si="5"/>
        <v>x</v>
      </c>
      <c r="B46" s="205" t="s">
        <v>86</v>
      </c>
      <c r="C46" s="206">
        <v>0.14699999999999999</v>
      </c>
      <c r="D46" s="165">
        <v>0</v>
      </c>
      <c r="E46" s="240">
        <f t="shared" si="6"/>
        <v>0</v>
      </c>
      <c r="F46" s="230">
        <v>0</v>
      </c>
      <c r="G46" s="84">
        <f t="shared" si="0"/>
        <v>0</v>
      </c>
      <c r="H46" s="309"/>
      <c r="I46" s="131">
        <v>0</v>
      </c>
      <c r="J46" s="335" t="str">
        <f t="shared" si="10"/>
        <v/>
      </c>
      <c r="K46" s="240">
        <v>0</v>
      </c>
      <c r="L46" s="248">
        <f t="shared" si="11"/>
        <v>0</v>
      </c>
      <c r="M46" s="95" t="str">
        <f t="shared" si="12"/>
        <v/>
      </c>
      <c r="N46" s="75" t="str">
        <f t="shared" si="13"/>
        <v/>
      </c>
      <c r="O46" s="141">
        <f t="shared" si="7"/>
        <v>0</v>
      </c>
      <c r="P46" s="117"/>
      <c r="Q46" s="3" t="s">
        <v>160</v>
      </c>
    </row>
    <row r="47" spans="1:17" s="1" customFormat="1" ht="15.75" x14ac:dyDescent="0.2">
      <c r="A47" s="101">
        <f t="shared" si="5"/>
        <v>1.587</v>
      </c>
      <c r="B47" s="205" t="s">
        <v>87</v>
      </c>
      <c r="C47" s="206">
        <v>1.587</v>
      </c>
      <c r="D47" s="165">
        <v>1.587</v>
      </c>
      <c r="E47" s="240">
        <f t="shared" si="6"/>
        <v>100</v>
      </c>
      <c r="F47" s="230">
        <v>0.2</v>
      </c>
      <c r="G47" s="84">
        <f t="shared" si="0"/>
        <v>1.387</v>
      </c>
      <c r="H47" s="309">
        <v>3</v>
      </c>
      <c r="I47" s="131">
        <v>3.3</v>
      </c>
      <c r="J47" s="335">
        <f t="shared" si="10"/>
        <v>109.99999999999999</v>
      </c>
      <c r="K47" s="240">
        <v>0.36</v>
      </c>
      <c r="L47" s="248">
        <f t="shared" si="11"/>
        <v>2.94</v>
      </c>
      <c r="M47" s="95">
        <f t="shared" si="12"/>
        <v>20.793950850661624</v>
      </c>
      <c r="N47" s="75">
        <f t="shared" si="13"/>
        <v>18</v>
      </c>
      <c r="O47" s="141">
        <f t="shared" si="7"/>
        <v>2.7939508506616235</v>
      </c>
      <c r="P47" s="117"/>
      <c r="Q47" s="3" t="s">
        <v>160</v>
      </c>
    </row>
    <row r="48" spans="1:17" s="1" customFormat="1" ht="15.75" x14ac:dyDescent="0.2">
      <c r="A48" s="101">
        <f t="shared" si="5"/>
        <v>4.6980000000000004</v>
      </c>
      <c r="B48" s="205" t="s">
        <v>88</v>
      </c>
      <c r="C48" s="206">
        <v>5.891</v>
      </c>
      <c r="D48" s="165">
        <v>4.6980000000000004</v>
      </c>
      <c r="E48" s="240">
        <f t="shared" si="6"/>
        <v>79.748769309115602</v>
      </c>
      <c r="F48" s="230">
        <v>2.46</v>
      </c>
      <c r="G48" s="84">
        <f t="shared" si="0"/>
        <v>2.2380000000000004</v>
      </c>
      <c r="H48" s="309">
        <v>4.5</v>
      </c>
      <c r="I48" s="131">
        <v>9</v>
      </c>
      <c r="J48" s="335">
        <f t="shared" si="10"/>
        <v>200</v>
      </c>
      <c r="K48" s="240">
        <v>4.79</v>
      </c>
      <c r="L48" s="248">
        <f t="shared" si="11"/>
        <v>4.21</v>
      </c>
      <c r="M48" s="95">
        <f t="shared" si="12"/>
        <v>19.157088122605362</v>
      </c>
      <c r="N48" s="75">
        <f t="shared" si="13"/>
        <v>19.471544715447155</v>
      </c>
      <c r="O48" s="141">
        <f t="shared" si="7"/>
        <v>-0.31445659284179328</v>
      </c>
      <c r="P48" s="117"/>
      <c r="Q48" s="3" t="s">
        <v>160</v>
      </c>
    </row>
    <row r="49" spans="1:17" s="1" customFormat="1" ht="15" customHeight="1" x14ac:dyDescent="0.2">
      <c r="A49" s="101">
        <f t="shared" si="5"/>
        <v>0.42</v>
      </c>
      <c r="B49" s="205" t="s">
        <v>89</v>
      </c>
      <c r="C49" s="206">
        <v>0.42</v>
      </c>
      <c r="D49" s="165">
        <v>0.42</v>
      </c>
      <c r="E49" s="240">
        <f t="shared" si="6"/>
        <v>100</v>
      </c>
      <c r="F49" s="230">
        <v>0.3</v>
      </c>
      <c r="G49" s="84">
        <f t="shared" si="0"/>
        <v>0.12</v>
      </c>
      <c r="H49" s="309">
        <v>1.3</v>
      </c>
      <c r="I49" s="131">
        <v>0.93600000000000005</v>
      </c>
      <c r="J49" s="335">
        <f t="shared" si="10"/>
        <v>72</v>
      </c>
      <c r="K49" s="240">
        <v>0.621</v>
      </c>
      <c r="L49" s="251">
        <f t="shared" si="11"/>
        <v>0.31500000000000006</v>
      </c>
      <c r="M49" s="95">
        <f t="shared" si="12"/>
        <v>22.285714285714285</v>
      </c>
      <c r="N49" s="75">
        <f t="shared" si="13"/>
        <v>20.700000000000003</v>
      </c>
      <c r="O49" s="141">
        <f t="shared" si="7"/>
        <v>1.5857142857142819</v>
      </c>
      <c r="P49" s="117"/>
      <c r="Q49" s="3" t="s">
        <v>160</v>
      </c>
    </row>
    <row r="50" spans="1:17" s="1" customFormat="1" ht="15.75" x14ac:dyDescent="0.2">
      <c r="A50" s="101">
        <f t="shared" si="5"/>
        <v>15.9</v>
      </c>
      <c r="B50" s="205" t="s">
        <v>101</v>
      </c>
      <c r="C50" s="206">
        <v>16.131</v>
      </c>
      <c r="D50" s="165">
        <v>15.9</v>
      </c>
      <c r="E50" s="240">
        <f t="shared" si="6"/>
        <v>98.567974707085739</v>
      </c>
      <c r="F50" s="230">
        <v>1.8</v>
      </c>
      <c r="G50" s="84">
        <f t="shared" si="0"/>
        <v>14.1</v>
      </c>
      <c r="H50" s="309">
        <v>37.299999999999997</v>
      </c>
      <c r="I50" s="131">
        <v>32.44</v>
      </c>
      <c r="J50" s="335">
        <f t="shared" si="10"/>
        <v>86.970509383378015</v>
      </c>
      <c r="K50" s="240">
        <v>3.8</v>
      </c>
      <c r="L50" s="251">
        <f t="shared" si="11"/>
        <v>28.639999999999997</v>
      </c>
      <c r="M50" s="95">
        <f t="shared" si="12"/>
        <v>20.40251572327044</v>
      </c>
      <c r="N50" s="75">
        <f t="shared" si="13"/>
        <v>21.111111111111111</v>
      </c>
      <c r="O50" s="141">
        <f t="shared" si="7"/>
        <v>-0.70859538784067055</v>
      </c>
      <c r="P50" s="117"/>
      <c r="Q50" s="3" t="s">
        <v>160</v>
      </c>
    </row>
    <row r="51" spans="1:17" s="1" customFormat="1" ht="15.75" x14ac:dyDescent="0.2">
      <c r="A51" s="101">
        <f t="shared" si="5"/>
        <v>36.463999999999999</v>
      </c>
      <c r="B51" s="205" t="s">
        <v>90</v>
      </c>
      <c r="C51" s="206">
        <v>37.966500000000003</v>
      </c>
      <c r="D51" s="165">
        <v>36.463999999999999</v>
      </c>
      <c r="E51" s="240">
        <f t="shared" si="6"/>
        <v>96.042563839173994</v>
      </c>
      <c r="F51" s="230">
        <v>11.018000000000001</v>
      </c>
      <c r="G51" s="84">
        <f t="shared" si="0"/>
        <v>25.445999999999998</v>
      </c>
      <c r="H51" s="309">
        <v>45</v>
      </c>
      <c r="I51" s="131">
        <v>51.781999999999996</v>
      </c>
      <c r="J51" s="335">
        <f t="shared" si="10"/>
        <v>115.07111111111111</v>
      </c>
      <c r="K51" s="240">
        <v>15.41</v>
      </c>
      <c r="L51" s="251">
        <f t="shared" si="11"/>
        <v>36.372</v>
      </c>
      <c r="M51" s="95">
        <f t="shared" si="12"/>
        <v>14.200855638437911</v>
      </c>
      <c r="N51" s="75">
        <f t="shared" si="13"/>
        <v>13.986204392811761</v>
      </c>
      <c r="O51" s="141">
        <f t="shared" si="7"/>
        <v>0.21465124562615046</v>
      </c>
      <c r="P51" s="117"/>
      <c r="Q51" s="3" t="s">
        <v>160</v>
      </c>
    </row>
    <row r="52" spans="1:17" s="1" customFormat="1" ht="15.75" x14ac:dyDescent="0.2">
      <c r="A52" s="101">
        <f t="shared" si="5"/>
        <v>107.929</v>
      </c>
      <c r="B52" s="205" t="s">
        <v>102</v>
      </c>
      <c r="C52" s="206">
        <v>137.07857100000001</v>
      </c>
      <c r="D52" s="165">
        <v>107.929</v>
      </c>
      <c r="E52" s="240">
        <f t="shared" si="6"/>
        <v>78.735136507952063</v>
      </c>
      <c r="F52" s="230">
        <v>25.431000000000001</v>
      </c>
      <c r="G52" s="264">
        <f t="shared" si="0"/>
        <v>82.498000000000005</v>
      </c>
      <c r="H52" s="309">
        <v>160.69999999999999</v>
      </c>
      <c r="I52" s="131">
        <v>253.68600000000001</v>
      </c>
      <c r="J52" s="335">
        <f t="shared" si="10"/>
        <v>157.8630989421282</v>
      </c>
      <c r="K52" s="240">
        <v>33.299999999999997</v>
      </c>
      <c r="L52" s="252">
        <f t="shared" si="11"/>
        <v>220.38600000000002</v>
      </c>
      <c r="M52" s="95">
        <f t="shared" si="12"/>
        <v>23.504896737670133</v>
      </c>
      <c r="N52" s="77">
        <f t="shared" si="13"/>
        <v>13.094255043057682</v>
      </c>
      <c r="O52" s="142">
        <f t="shared" si="7"/>
        <v>10.410641694612451</v>
      </c>
      <c r="P52" s="117"/>
      <c r="Q52" s="3" t="s">
        <v>160</v>
      </c>
    </row>
    <row r="53" spans="1:17" s="13" customFormat="1" ht="15.75" customHeight="1" x14ac:dyDescent="0.25">
      <c r="A53" s="101">
        <f t="shared" si="5"/>
        <v>276.81700000000001</v>
      </c>
      <c r="B53" s="208" t="s">
        <v>31</v>
      </c>
      <c r="C53" s="209">
        <v>302.83139</v>
      </c>
      <c r="D53" s="227">
        <f>SUM(D54:D67)</f>
        <v>276.81700000000001</v>
      </c>
      <c r="E53" s="241">
        <f t="shared" si="6"/>
        <v>91.409612457942359</v>
      </c>
      <c r="F53" s="132">
        <f>SUM(F54:F67)</f>
        <v>249.68</v>
      </c>
      <c r="G53" s="153">
        <f t="shared" si="0"/>
        <v>27.137</v>
      </c>
      <c r="H53" s="313">
        <v>301.79200000000009</v>
      </c>
      <c r="I53" s="132">
        <f>SUM(I54:I67)</f>
        <v>484.28799999999995</v>
      </c>
      <c r="J53" s="337">
        <f t="shared" si="10"/>
        <v>160.47078782737773</v>
      </c>
      <c r="K53" s="241">
        <f>SUM(K54:K67)</f>
        <v>234.14800000000002</v>
      </c>
      <c r="L53" s="253">
        <f t="shared" si="11"/>
        <v>250.13999999999993</v>
      </c>
      <c r="M53" s="94">
        <f t="shared" si="12"/>
        <v>17.494879288483002</v>
      </c>
      <c r="N53" s="78">
        <f t="shared" si="13"/>
        <v>9.3779237423902604</v>
      </c>
      <c r="O53" s="143">
        <f t="shared" si="7"/>
        <v>8.1169555460927416</v>
      </c>
      <c r="P53" s="158"/>
      <c r="Q53" s="112" t="s">
        <v>160</v>
      </c>
    </row>
    <row r="54" spans="1:17" s="17" customFormat="1" ht="15.75" x14ac:dyDescent="0.2">
      <c r="A54" s="101">
        <f t="shared" si="5"/>
        <v>30.253</v>
      </c>
      <c r="B54" s="210" t="s">
        <v>91</v>
      </c>
      <c r="C54" s="206">
        <v>33.840000000000003</v>
      </c>
      <c r="D54" s="165">
        <v>30.253</v>
      </c>
      <c r="E54" s="240">
        <f t="shared" si="6"/>
        <v>89.400118203309688</v>
      </c>
      <c r="F54" s="230">
        <v>27.1</v>
      </c>
      <c r="G54" s="265">
        <f t="shared" si="0"/>
        <v>3.1529999999999987</v>
      </c>
      <c r="H54" s="308">
        <v>28.8</v>
      </c>
      <c r="I54" s="131">
        <v>48.082999999999998</v>
      </c>
      <c r="J54" s="338">
        <f t="shared" si="10"/>
        <v>166.95486111111111</v>
      </c>
      <c r="K54" s="240">
        <v>25.69</v>
      </c>
      <c r="L54" s="254">
        <f t="shared" si="11"/>
        <v>22.392999999999997</v>
      </c>
      <c r="M54" s="97">
        <f t="shared" si="12"/>
        <v>15.893630383763593</v>
      </c>
      <c r="N54" s="79">
        <f t="shared" si="13"/>
        <v>9.4797047970479706</v>
      </c>
      <c r="O54" s="144">
        <f t="shared" si="7"/>
        <v>6.4139255867156226</v>
      </c>
      <c r="P54" s="117"/>
      <c r="Q54" s="3" t="s">
        <v>160</v>
      </c>
    </row>
    <row r="55" spans="1:17" s="1" customFormat="1" ht="15.75" x14ac:dyDescent="0.2">
      <c r="A55" s="101">
        <f t="shared" si="5"/>
        <v>8.298</v>
      </c>
      <c r="B55" s="210" t="s">
        <v>92</v>
      </c>
      <c r="C55" s="206">
        <v>10.307</v>
      </c>
      <c r="D55" s="165">
        <v>8.298</v>
      </c>
      <c r="E55" s="240">
        <f t="shared" si="6"/>
        <v>80.508392354710395</v>
      </c>
      <c r="F55" s="230">
        <v>7.1820000000000004</v>
      </c>
      <c r="G55" s="83">
        <f t="shared" si="0"/>
        <v>1.1159999999999997</v>
      </c>
      <c r="H55" s="308">
        <v>10</v>
      </c>
      <c r="I55" s="131">
        <v>12.37</v>
      </c>
      <c r="J55" s="338">
        <f t="shared" si="10"/>
        <v>123.69999999999999</v>
      </c>
      <c r="K55" s="240">
        <v>6.2060000000000004</v>
      </c>
      <c r="L55" s="255">
        <f t="shared" si="11"/>
        <v>6.1639999999999988</v>
      </c>
      <c r="M55" s="97">
        <f t="shared" si="12"/>
        <v>14.907206555796577</v>
      </c>
      <c r="N55" s="75">
        <f t="shared" si="13"/>
        <v>8.6410470620996946</v>
      </c>
      <c r="O55" s="141">
        <f t="shared" si="7"/>
        <v>6.2661594936968825</v>
      </c>
      <c r="P55" s="117"/>
      <c r="Q55" s="3" t="s">
        <v>160</v>
      </c>
    </row>
    <row r="56" spans="1:17" s="1" customFormat="1" ht="15.75" x14ac:dyDescent="0.2">
      <c r="A56" s="101">
        <f t="shared" si="5"/>
        <v>32.113</v>
      </c>
      <c r="B56" s="210" t="s">
        <v>93</v>
      </c>
      <c r="C56" s="206">
        <v>32.2288</v>
      </c>
      <c r="D56" s="165">
        <v>32.113</v>
      </c>
      <c r="E56" s="240">
        <f t="shared" si="6"/>
        <v>99.640694037630936</v>
      </c>
      <c r="F56" s="230">
        <v>21.460999999999999</v>
      </c>
      <c r="G56" s="83">
        <f t="shared" si="0"/>
        <v>10.652000000000001</v>
      </c>
      <c r="H56" s="308">
        <v>21</v>
      </c>
      <c r="I56" s="131">
        <v>56.283000000000001</v>
      </c>
      <c r="J56" s="338">
        <f t="shared" si="10"/>
        <v>268.01428571428573</v>
      </c>
      <c r="K56" s="240">
        <v>19.899999999999999</v>
      </c>
      <c r="L56" s="255">
        <f t="shared" si="11"/>
        <v>36.383000000000003</v>
      </c>
      <c r="M56" s="97">
        <f t="shared" si="12"/>
        <v>17.52654688132532</v>
      </c>
      <c r="N56" s="75">
        <f t="shared" si="13"/>
        <v>9.2726340804249574</v>
      </c>
      <c r="O56" s="141">
        <f t="shared" si="7"/>
        <v>8.2539128009003626</v>
      </c>
      <c r="P56" s="117"/>
      <c r="Q56" s="3" t="s">
        <v>160</v>
      </c>
    </row>
    <row r="57" spans="1:17" s="1" customFormat="1" ht="15.75" x14ac:dyDescent="0.2">
      <c r="A57" s="101">
        <f t="shared" si="5"/>
        <v>135.30000000000001</v>
      </c>
      <c r="B57" s="210" t="s">
        <v>94</v>
      </c>
      <c r="C57" s="206">
        <v>142.86609000000001</v>
      </c>
      <c r="D57" s="165">
        <v>135.30000000000001</v>
      </c>
      <c r="E57" s="240">
        <f t="shared" si="6"/>
        <v>94.70406868417831</v>
      </c>
      <c r="F57" s="230">
        <v>113.28700000000001</v>
      </c>
      <c r="G57" s="83">
        <f t="shared" si="0"/>
        <v>22.013000000000005</v>
      </c>
      <c r="H57" s="308">
        <v>168</v>
      </c>
      <c r="I57" s="131">
        <v>261</v>
      </c>
      <c r="J57" s="338">
        <f t="shared" si="10"/>
        <v>155.35714285714286</v>
      </c>
      <c r="K57" s="240">
        <v>93.956000000000003</v>
      </c>
      <c r="L57" s="255">
        <f t="shared" si="11"/>
        <v>167.04399999999998</v>
      </c>
      <c r="M57" s="97">
        <f t="shared" si="12"/>
        <v>19.290465631929045</v>
      </c>
      <c r="N57" s="75">
        <f t="shared" si="13"/>
        <v>8.293625923539329</v>
      </c>
      <c r="O57" s="141">
        <f t="shared" si="7"/>
        <v>10.996839708389716</v>
      </c>
      <c r="P57" s="117"/>
      <c r="Q57" s="3" t="s">
        <v>160</v>
      </c>
    </row>
    <row r="58" spans="1:17" s="1" customFormat="1" ht="15" customHeight="1" x14ac:dyDescent="0.2">
      <c r="A58" s="101">
        <f t="shared" si="5"/>
        <v>11.35</v>
      </c>
      <c r="B58" s="210" t="s">
        <v>57</v>
      </c>
      <c r="C58" s="206">
        <v>14.72</v>
      </c>
      <c r="D58" s="165">
        <v>11.35</v>
      </c>
      <c r="E58" s="240">
        <f t="shared" si="6"/>
        <v>77.105978260869563</v>
      </c>
      <c r="F58" s="230">
        <v>17.46</v>
      </c>
      <c r="G58" s="83">
        <f t="shared" si="0"/>
        <v>-6.1100000000000012</v>
      </c>
      <c r="H58" s="308">
        <v>14.8</v>
      </c>
      <c r="I58" s="131">
        <v>14.335000000000001</v>
      </c>
      <c r="J58" s="338">
        <f t="shared" si="10"/>
        <v>96.858108108108112</v>
      </c>
      <c r="K58" s="240">
        <v>9.1850000000000005</v>
      </c>
      <c r="L58" s="243">
        <f t="shared" si="11"/>
        <v>5.15</v>
      </c>
      <c r="M58" s="97">
        <f t="shared" si="12"/>
        <v>12.629955947136564</v>
      </c>
      <c r="N58" s="75">
        <f t="shared" si="13"/>
        <v>5.2605956471935853</v>
      </c>
      <c r="O58" s="141">
        <f t="shared" si="7"/>
        <v>7.3693602999429784</v>
      </c>
      <c r="P58" s="117"/>
      <c r="Q58" s="3" t="s">
        <v>160</v>
      </c>
    </row>
    <row r="59" spans="1:17" s="1" customFormat="1" ht="15.75" x14ac:dyDescent="0.2">
      <c r="A59" s="101">
        <f t="shared" si="5"/>
        <v>12.762</v>
      </c>
      <c r="B59" s="210" t="s">
        <v>32</v>
      </c>
      <c r="C59" s="206">
        <v>15.557499999999999</v>
      </c>
      <c r="D59" s="165">
        <v>12.762</v>
      </c>
      <c r="E59" s="240">
        <f t="shared" si="6"/>
        <v>82.031174674594254</v>
      </c>
      <c r="F59" s="230">
        <v>5.2919999999999998</v>
      </c>
      <c r="G59" s="83">
        <f t="shared" si="0"/>
        <v>7.4700000000000006</v>
      </c>
      <c r="H59" s="308">
        <v>13.5</v>
      </c>
      <c r="I59" s="131">
        <v>17.919</v>
      </c>
      <c r="J59" s="338">
        <f t="shared" si="10"/>
        <v>132.73333333333335</v>
      </c>
      <c r="K59" s="240">
        <v>4.8890000000000002</v>
      </c>
      <c r="L59" s="243">
        <f t="shared" si="11"/>
        <v>13.030000000000001</v>
      </c>
      <c r="M59" s="97">
        <f t="shared" si="12"/>
        <v>14.040902679830747</v>
      </c>
      <c r="N59" s="75">
        <f t="shared" si="13"/>
        <v>9.2384731670445959</v>
      </c>
      <c r="O59" s="141">
        <f t="shared" si="7"/>
        <v>4.8024295127861514</v>
      </c>
      <c r="P59" s="117"/>
      <c r="Q59" s="3" t="s">
        <v>160</v>
      </c>
    </row>
    <row r="60" spans="1:17" s="1" customFormat="1" ht="14.25" customHeight="1" x14ac:dyDescent="0.2">
      <c r="A60" s="101">
        <f t="shared" si="5"/>
        <v>2.6970000000000001</v>
      </c>
      <c r="B60" s="210" t="s">
        <v>60</v>
      </c>
      <c r="C60" s="206">
        <v>3.0209999999999999</v>
      </c>
      <c r="D60" s="165">
        <v>2.6970000000000001</v>
      </c>
      <c r="E60" s="240">
        <f t="shared" si="6"/>
        <v>89.275074478649458</v>
      </c>
      <c r="F60" s="230">
        <v>1.766</v>
      </c>
      <c r="G60" s="83">
        <f t="shared" si="0"/>
        <v>0.93100000000000005</v>
      </c>
      <c r="H60" s="308">
        <v>2.2000000000000002</v>
      </c>
      <c r="I60" s="131">
        <v>2.75</v>
      </c>
      <c r="J60" s="338">
        <f t="shared" si="10"/>
        <v>125</v>
      </c>
      <c r="K60" s="240">
        <v>1.1279999999999999</v>
      </c>
      <c r="L60" s="243">
        <f t="shared" si="11"/>
        <v>1.6220000000000001</v>
      </c>
      <c r="M60" s="97">
        <f t="shared" si="12"/>
        <v>10.196514645902855</v>
      </c>
      <c r="N60" s="75">
        <f t="shared" si="13"/>
        <v>6.3873159682899203</v>
      </c>
      <c r="O60" s="141">
        <f t="shared" si="7"/>
        <v>3.809198677612935</v>
      </c>
      <c r="P60" s="117"/>
      <c r="Q60" s="3" t="s">
        <v>160</v>
      </c>
    </row>
    <row r="61" spans="1:17" s="1" customFormat="1" ht="14.25" customHeight="1" x14ac:dyDescent="0.2">
      <c r="A61" s="101">
        <f t="shared" si="5"/>
        <v>15.428000000000001</v>
      </c>
      <c r="B61" s="210" t="s">
        <v>33</v>
      </c>
      <c r="C61" s="206">
        <v>16.812999999999999</v>
      </c>
      <c r="D61" s="165">
        <v>15.428000000000001</v>
      </c>
      <c r="E61" s="240">
        <f t="shared" si="6"/>
        <v>91.762326770951063</v>
      </c>
      <c r="F61" s="230">
        <v>13.8</v>
      </c>
      <c r="G61" s="83">
        <f t="shared" si="0"/>
        <v>1.6280000000000001</v>
      </c>
      <c r="H61" s="308">
        <v>15</v>
      </c>
      <c r="I61" s="131">
        <v>25.832999999999998</v>
      </c>
      <c r="J61" s="338">
        <f t="shared" si="10"/>
        <v>172.22</v>
      </c>
      <c r="K61" s="240">
        <v>24.3</v>
      </c>
      <c r="L61" s="243">
        <f t="shared" si="11"/>
        <v>1.5329999999999977</v>
      </c>
      <c r="M61" s="97">
        <f t="shared" si="12"/>
        <v>16.74423126782473</v>
      </c>
      <c r="N61" s="75">
        <f t="shared" si="13"/>
        <v>17.608695652173914</v>
      </c>
      <c r="O61" s="141">
        <f t="shared" si="7"/>
        <v>-0.86446438434918349</v>
      </c>
      <c r="P61" s="117"/>
      <c r="Q61" s="3" t="s">
        <v>160</v>
      </c>
    </row>
    <row r="62" spans="1:17" s="1" customFormat="1" ht="14.25" customHeight="1" x14ac:dyDescent="0.2">
      <c r="A62" s="101">
        <f t="shared" si="5"/>
        <v>14.3</v>
      </c>
      <c r="B62" s="210" t="s">
        <v>95</v>
      </c>
      <c r="C62" s="206">
        <v>15.46</v>
      </c>
      <c r="D62" s="165">
        <v>14.3</v>
      </c>
      <c r="E62" s="240">
        <f t="shared" si="6"/>
        <v>92.496765847348001</v>
      </c>
      <c r="F62" s="230">
        <v>10.843999999999999</v>
      </c>
      <c r="G62" s="83">
        <f t="shared" si="0"/>
        <v>3.4560000000000013</v>
      </c>
      <c r="H62" s="308">
        <v>16.100000000000001</v>
      </c>
      <c r="I62" s="131">
        <v>23.126999999999999</v>
      </c>
      <c r="J62" s="338">
        <f t="shared" si="10"/>
        <v>143.64596273291923</v>
      </c>
      <c r="K62" s="240">
        <v>13.465999999999999</v>
      </c>
      <c r="L62" s="243">
        <f t="shared" si="11"/>
        <v>9.6609999999999996</v>
      </c>
      <c r="M62" s="97">
        <f t="shared" si="12"/>
        <v>16.172727272727272</v>
      </c>
      <c r="N62" s="75">
        <f t="shared" si="13"/>
        <v>12.417926964219845</v>
      </c>
      <c r="O62" s="141">
        <f t="shared" si="7"/>
        <v>3.7548003085074271</v>
      </c>
      <c r="P62" s="117"/>
      <c r="Q62" s="3" t="s">
        <v>160</v>
      </c>
    </row>
    <row r="63" spans="1:17" s="1" customFormat="1" ht="15.75" x14ac:dyDescent="0.2">
      <c r="A63" s="101">
        <f t="shared" si="5"/>
        <v>1.47</v>
      </c>
      <c r="B63" s="210" t="s">
        <v>34</v>
      </c>
      <c r="C63" s="206">
        <v>2.359</v>
      </c>
      <c r="D63" s="165">
        <v>1.47</v>
      </c>
      <c r="E63" s="240">
        <f t="shared" si="6"/>
        <v>62.314540059347181</v>
      </c>
      <c r="F63" s="230">
        <v>4.28</v>
      </c>
      <c r="G63" s="83">
        <f t="shared" si="0"/>
        <v>-2.8100000000000005</v>
      </c>
      <c r="H63" s="308">
        <v>0.8</v>
      </c>
      <c r="I63" s="131">
        <v>1.25</v>
      </c>
      <c r="J63" s="338">
        <f t="shared" si="10"/>
        <v>156.25</v>
      </c>
      <c r="K63" s="240">
        <v>1.64</v>
      </c>
      <c r="L63" s="243">
        <f t="shared" si="11"/>
        <v>-0.3899999999999999</v>
      </c>
      <c r="M63" s="97">
        <f t="shared" si="12"/>
        <v>8.5034013605442187</v>
      </c>
      <c r="N63" s="75">
        <f t="shared" si="13"/>
        <v>3.8317757009345788</v>
      </c>
      <c r="O63" s="141">
        <f t="shared" si="7"/>
        <v>4.6716256596096404</v>
      </c>
      <c r="P63" s="117"/>
      <c r="Q63" s="3" t="s">
        <v>160</v>
      </c>
    </row>
    <row r="64" spans="1:17" s="1" customFormat="1" ht="14.25" customHeight="1" x14ac:dyDescent="0.2">
      <c r="A64" s="101">
        <f t="shared" si="5"/>
        <v>7.3</v>
      </c>
      <c r="B64" s="210" t="s">
        <v>35</v>
      </c>
      <c r="C64" s="206">
        <v>7.9219999999999997</v>
      </c>
      <c r="D64" s="165">
        <v>7.3</v>
      </c>
      <c r="E64" s="240">
        <f t="shared" si="6"/>
        <v>92.148447361777329</v>
      </c>
      <c r="F64" s="230">
        <v>6.1</v>
      </c>
      <c r="G64" s="84">
        <f t="shared" si="0"/>
        <v>1.2000000000000002</v>
      </c>
      <c r="H64" s="309">
        <v>6.6</v>
      </c>
      <c r="I64" s="131">
        <v>11.7</v>
      </c>
      <c r="J64" s="335">
        <f t="shared" si="10"/>
        <v>177.27272727272728</v>
      </c>
      <c r="K64" s="240">
        <v>7</v>
      </c>
      <c r="L64" s="248">
        <f t="shared" si="11"/>
        <v>4.6999999999999993</v>
      </c>
      <c r="M64" s="97">
        <f t="shared" si="12"/>
        <v>16.027397260273972</v>
      </c>
      <c r="N64" s="75">
        <f t="shared" si="13"/>
        <v>11.475409836065575</v>
      </c>
      <c r="O64" s="141">
        <f t="shared" si="7"/>
        <v>4.5519874242083969</v>
      </c>
      <c r="P64" s="117"/>
      <c r="Q64" s="3" t="s">
        <v>160</v>
      </c>
    </row>
    <row r="65" spans="1:17" s="1" customFormat="1" ht="15.75" hidden="1" x14ac:dyDescent="0.2">
      <c r="A65" s="101" t="str">
        <f t="shared" si="5"/>
        <v>x</v>
      </c>
      <c r="B65" s="205" t="s">
        <v>36</v>
      </c>
      <c r="C65" s="206">
        <v>1.4359999999999999</v>
      </c>
      <c r="D65" s="165">
        <v>0</v>
      </c>
      <c r="E65" s="240">
        <f t="shared" si="6"/>
        <v>0</v>
      </c>
      <c r="F65" s="230">
        <v>0</v>
      </c>
      <c r="G65" s="83">
        <f t="shared" si="0"/>
        <v>0</v>
      </c>
      <c r="H65" s="308">
        <v>1</v>
      </c>
      <c r="I65" s="131">
        <v>0</v>
      </c>
      <c r="J65" s="338">
        <f t="shared" si="10"/>
        <v>0</v>
      </c>
      <c r="K65" s="240">
        <v>0</v>
      </c>
      <c r="L65" s="243">
        <f t="shared" si="11"/>
        <v>0</v>
      </c>
      <c r="M65" s="95" t="str">
        <f t="shared" si="12"/>
        <v/>
      </c>
      <c r="N65" s="75" t="str">
        <f t="shared" si="13"/>
        <v/>
      </c>
      <c r="O65" s="141">
        <f t="shared" si="7"/>
        <v>0</v>
      </c>
      <c r="P65" s="117"/>
      <c r="Q65" s="3" t="s">
        <v>160</v>
      </c>
    </row>
    <row r="66" spans="1:17" s="1" customFormat="1" ht="15.75" hidden="1" x14ac:dyDescent="0.2">
      <c r="A66" s="101" t="str">
        <f t="shared" si="5"/>
        <v>x</v>
      </c>
      <c r="B66" s="210" t="s">
        <v>37</v>
      </c>
      <c r="C66" s="206">
        <v>0.58499999999999996</v>
      </c>
      <c r="D66" s="165">
        <v>0</v>
      </c>
      <c r="E66" s="240">
        <f t="shared" si="6"/>
        <v>0</v>
      </c>
      <c r="F66" s="230">
        <v>0</v>
      </c>
      <c r="G66" s="83">
        <f t="shared" si="0"/>
        <v>0</v>
      </c>
      <c r="H66" s="308"/>
      <c r="I66" s="131">
        <v>0</v>
      </c>
      <c r="J66" s="338" t="str">
        <f t="shared" si="10"/>
        <v/>
      </c>
      <c r="K66" s="240">
        <v>0</v>
      </c>
      <c r="L66" s="243">
        <f t="shared" si="11"/>
        <v>0</v>
      </c>
      <c r="M66" s="95" t="str">
        <f t="shared" si="12"/>
        <v/>
      </c>
      <c r="N66" s="75" t="str">
        <f t="shared" si="13"/>
        <v/>
      </c>
      <c r="O66" s="141">
        <f t="shared" si="7"/>
        <v>0</v>
      </c>
      <c r="P66" s="117"/>
      <c r="Q66" s="3" t="s">
        <v>160</v>
      </c>
    </row>
    <row r="67" spans="1:17" s="1" customFormat="1" ht="15.75" x14ac:dyDescent="0.2">
      <c r="A67" s="101">
        <f t="shared" si="5"/>
        <v>5.5460000000000003</v>
      </c>
      <c r="B67" s="210" t="s">
        <v>38</v>
      </c>
      <c r="C67" s="206">
        <v>5.7160000000000002</v>
      </c>
      <c r="D67" s="165">
        <v>5.5460000000000003</v>
      </c>
      <c r="E67" s="240">
        <f t="shared" si="6"/>
        <v>97.025892232330307</v>
      </c>
      <c r="F67" s="230">
        <v>21.108000000000001</v>
      </c>
      <c r="G67" s="83">
        <f t="shared" si="0"/>
        <v>-15.562000000000001</v>
      </c>
      <c r="H67" s="308">
        <v>3.992</v>
      </c>
      <c r="I67" s="131">
        <v>9.6379999999999999</v>
      </c>
      <c r="J67" s="338">
        <f t="shared" si="10"/>
        <v>241.43286573146293</v>
      </c>
      <c r="K67" s="240">
        <v>26.788</v>
      </c>
      <c r="L67" s="243">
        <f t="shared" si="11"/>
        <v>-17.149999999999999</v>
      </c>
      <c r="M67" s="95">
        <f t="shared" si="12"/>
        <v>17.378290659935086</v>
      </c>
      <c r="N67" s="75">
        <f t="shared" si="13"/>
        <v>12.690922872844419</v>
      </c>
      <c r="O67" s="141">
        <f t="shared" si="7"/>
        <v>4.6873677870906665</v>
      </c>
      <c r="P67" s="117"/>
      <c r="Q67" s="3" t="s">
        <v>160</v>
      </c>
    </row>
    <row r="68" spans="1:17" s="13" customFormat="1" ht="15.75" customHeight="1" x14ac:dyDescent="0.25">
      <c r="A68" s="101">
        <f t="shared" si="5"/>
        <v>69.426000000000002</v>
      </c>
      <c r="B68" s="211" t="s">
        <v>138</v>
      </c>
      <c r="C68" s="209">
        <v>85.301199999999994</v>
      </c>
      <c r="D68" s="227">
        <f>SUM(D69:D74)</f>
        <v>69.426000000000002</v>
      </c>
      <c r="E68" s="241">
        <f t="shared" si="6"/>
        <v>81.389241886397855</v>
      </c>
      <c r="F68" s="229">
        <f>SUM(F69:F74)</f>
        <v>53.094999999999999</v>
      </c>
      <c r="G68" s="104">
        <f t="shared" si="0"/>
        <v>16.331000000000003</v>
      </c>
      <c r="H68" s="315">
        <v>90.899999999999991</v>
      </c>
      <c r="I68" s="296">
        <f>SUM(I69:I74)</f>
        <v>113.26</v>
      </c>
      <c r="J68" s="341">
        <f t="shared" si="10"/>
        <v>124.59845984598461</v>
      </c>
      <c r="K68" s="241">
        <f>SUM(K69:K74)</f>
        <v>88.369000000000014</v>
      </c>
      <c r="L68" s="256">
        <f t="shared" si="11"/>
        <v>24.890999999999991</v>
      </c>
      <c r="M68" s="102">
        <f t="shared" si="12"/>
        <v>16.313772938092356</v>
      </c>
      <c r="N68" s="103">
        <f t="shared" si="13"/>
        <v>16.64356342405123</v>
      </c>
      <c r="O68" s="127">
        <f t="shared" si="7"/>
        <v>-0.32979048595887406</v>
      </c>
      <c r="P68" s="158"/>
      <c r="Q68" s="112" t="s">
        <v>160</v>
      </c>
    </row>
    <row r="69" spans="1:17" s="1" customFormat="1" ht="15.75" x14ac:dyDescent="0.2">
      <c r="A69" s="101">
        <f t="shared" si="5"/>
        <v>17.350000000000001</v>
      </c>
      <c r="B69" s="210" t="s">
        <v>96</v>
      </c>
      <c r="C69" s="206">
        <v>23.592700000000001</v>
      </c>
      <c r="D69" s="165">
        <v>17.350000000000001</v>
      </c>
      <c r="E69" s="240">
        <f t="shared" si="6"/>
        <v>73.539696601067277</v>
      </c>
      <c r="F69" s="230">
        <v>10.798999999999999</v>
      </c>
      <c r="G69" s="83">
        <f t="shared" ref="G69:G101" si="14">IFERROR(D69-F69,"")</f>
        <v>6.5510000000000019</v>
      </c>
      <c r="H69" s="308">
        <v>18.7</v>
      </c>
      <c r="I69" s="131">
        <v>29.7</v>
      </c>
      <c r="J69" s="338">
        <f t="shared" ref="J69:J100" si="15">IFERROR(I69/H69*100,"")</f>
        <v>158.82352941176472</v>
      </c>
      <c r="K69" s="240">
        <v>18.553000000000001</v>
      </c>
      <c r="L69" s="243">
        <f t="shared" ref="L69:L100" si="16">IFERROR(I69-K69,"")</f>
        <v>11.146999999999998</v>
      </c>
      <c r="M69" s="97">
        <f t="shared" ref="M69:M101" si="17">IFERROR(IF(D69&gt;0,I69/D69*10,""),"")</f>
        <v>17.118155619596539</v>
      </c>
      <c r="N69" s="75">
        <f t="shared" ref="N69:N101" si="18">IFERROR(IF(F69&gt;0,K69/F69*10,""),"")</f>
        <v>17.180294471710344</v>
      </c>
      <c r="O69" s="141">
        <f t="shared" si="7"/>
        <v>-6.2138852113804433E-2</v>
      </c>
      <c r="P69" s="117"/>
      <c r="Q69" s="3" t="s">
        <v>160</v>
      </c>
    </row>
    <row r="70" spans="1:17" s="1" customFormat="1" ht="15.75" x14ac:dyDescent="0.2">
      <c r="A70" s="101">
        <f t="shared" ref="A70:A101" si="19">IF(OR(D70="",D70=0),"x",D70)</f>
        <v>23.434999999999999</v>
      </c>
      <c r="B70" s="212" t="s">
        <v>39</v>
      </c>
      <c r="C70" s="206">
        <v>24.749199999999998</v>
      </c>
      <c r="D70" s="165">
        <v>23.434999999999999</v>
      </c>
      <c r="E70" s="240">
        <f t="shared" ref="E70:E101" si="20">IFERROR(D70/C70*100,0)</f>
        <v>94.689929371454426</v>
      </c>
      <c r="F70" s="230">
        <v>15.64</v>
      </c>
      <c r="G70" s="83">
        <f t="shared" si="14"/>
        <v>7.7949999999999982</v>
      </c>
      <c r="H70" s="308">
        <v>34.4</v>
      </c>
      <c r="I70" s="131">
        <v>34.378</v>
      </c>
      <c r="J70" s="338">
        <f t="shared" si="15"/>
        <v>99.936046511627907</v>
      </c>
      <c r="K70" s="240">
        <v>26.890999999999998</v>
      </c>
      <c r="L70" s="243">
        <f t="shared" si="16"/>
        <v>7.4870000000000019</v>
      </c>
      <c r="M70" s="97">
        <f t="shared" si="17"/>
        <v>14.669511414550886</v>
      </c>
      <c r="N70" s="75">
        <f t="shared" si="18"/>
        <v>17.193734015345267</v>
      </c>
      <c r="O70" s="141">
        <f t="shared" ref="O70:O101" si="21">IFERROR(M70-N70,0)</f>
        <v>-2.5242226007943813</v>
      </c>
      <c r="P70" s="117"/>
      <c r="Q70" s="3" t="s">
        <v>160</v>
      </c>
    </row>
    <row r="71" spans="1:17" s="1" customFormat="1" ht="15" customHeight="1" x14ac:dyDescent="0.2">
      <c r="A71" s="101">
        <f t="shared" si="19"/>
        <v>21.841000000000001</v>
      </c>
      <c r="B71" s="210" t="s">
        <v>40</v>
      </c>
      <c r="C71" s="206">
        <v>24.974299999999999</v>
      </c>
      <c r="D71" s="165">
        <v>21.841000000000001</v>
      </c>
      <c r="E71" s="240">
        <f t="shared" si="20"/>
        <v>87.453902611885027</v>
      </c>
      <c r="F71" s="230">
        <v>19.856000000000002</v>
      </c>
      <c r="G71" s="83">
        <f t="shared" si="14"/>
        <v>1.9849999999999994</v>
      </c>
      <c r="H71" s="308">
        <v>27.2</v>
      </c>
      <c r="I71" s="131">
        <v>42.381999999999998</v>
      </c>
      <c r="J71" s="338">
        <f t="shared" si="15"/>
        <v>155.81617647058823</v>
      </c>
      <c r="K71" s="240">
        <v>35.725000000000001</v>
      </c>
      <c r="L71" s="243">
        <f t="shared" si="16"/>
        <v>6.6569999999999965</v>
      </c>
      <c r="M71" s="97">
        <f t="shared" si="17"/>
        <v>19.404789158005585</v>
      </c>
      <c r="N71" s="75">
        <f t="shared" si="18"/>
        <v>17.992042707493955</v>
      </c>
      <c r="O71" s="141">
        <f t="shared" si="21"/>
        <v>1.4127464505116301</v>
      </c>
      <c r="P71" s="117"/>
      <c r="Q71" s="3" t="s">
        <v>160</v>
      </c>
    </row>
    <row r="72" spans="1:17" s="1" customFormat="1" ht="14.45" hidden="1" customHeight="1" x14ac:dyDescent="0.2">
      <c r="A72" s="101" t="str">
        <f t="shared" si="19"/>
        <v>x</v>
      </c>
      <c r="B72" s="210" t="s">
        <v>136</v>
      </c>
      <c r="C72" s="206">
        <v>24.974299999999999</v>
      </c>
      <c r="D72" s="165" t="s">
        <v>136</v>
      </c>
      <c r="E72" s="240">
        <f t="shared" si="20"/>
        <v>0</v>
      </c>
      <c r="F72" s="230" t="s">
        <v>136</v>
      </c>
      <c r="G72" s="83" t="str">
        <f t="shared" si="14"/>
        <v/>
      </c>
      <c r="H72" s="308"/>
      <c r="I72" s="131" t="s">
        <v>136</v>
      </c>
      <c r="J72" s="338" t="str">
        <f t="shared" si="15"/>
        <v/>
      </c>
      <c r="K72" s="240" t="s">
        <v>136</v>
      </c>
      <c r="L72" s="243" t="str">
        <f t="shared" si="16"/>
        <v/>
      </c>
      <c r="M72" s="97" t="str">
        <f t="shared" si="17"/>
        <v/>
      </c>
      <c r="N72" s="75" t="str">
        <f t="shared" si="18"/>
        <v/>
      </c>
      <c r="O72" s="141">
        <f t="shared" si="21"/>
        <v>0</v>
      </c>
      <c r="P72" s="117"/>
      <c r="Q72" s="3" t="s">
        <v>160</v>
      </c>
    </row>
    <row r="73" spans="1:17" s="1" customFormat="1" ht="15" hidden="1" customHeight="1" x14ac:dyDescent="0.2">
      <c r="A73" s="101" t="str">
        <f t="shared" si="19"/>
        <v>x</v>
      </c>
      <c r="B73" s="210" t="s">
        <v>136</v>
      </c>
      <c r="C73" s="206"/>
      <c r="D73" s="165" t="s">
        <v>136</v>
      </c>
      <c r="E73" s="240">
        <f t="shared" si="20"/>
        <v>0</v>
      </c>
      <c r="F73" s="230" t="s">
        <v>136</v>
      </c>
      <c r="G73" s="83" t="str">
        <f t="shared" si="14"/>
        <v/>
      </c>
      <c r="H73" s="308"/>
      <c r="I73" s="131" t="s">
        <v>136</v>
      </c>
      <c r="J73" s="338" t="str">
        <f t="shared" si="15"/>
        <v/>
      </c>
      <c r="K73" s="240" t="s">
        <v>136</v>
      </c>
      <c r="L73" s="243" t="str">
        <f t="shared" si="16"/>
        <v/>
      </c>
      <c r="M73" s="97" t="str">
        <f t="shared" si="17"/>
        <v/>
      </c>
      <c r="N73" s="75" t="str">
        <f t="shared" si="18"/>
        <v/>
      </c>
      <c r="O73" s="141">
        <f t="shared" si="21"/>
        <v>0</v>
      </c>
      <c r="P73" s="117"/>
      <c r="Q73" s="3" t="s">
        <v>160</v>
      </c>
    </row>
    <row r="74" spans="1:17" s="1" customFormat="1" ht="15.75" x14ac:dyDescent="0.2">
      <c r="A74" s="101">
        <f t="shared" si="19"/>
        <v>6.8</v>
      </c>
      <c r="B74" s="210" t="s">
        <v>41</v>
      </c>
      <c r="C74" s="206">
        <v>11.984999999999999</v>
      </c>
      <c r="D74" s="165">
        <v>6.8</v>
      </c>
      <c r="E74" s="240">
        <f t="shared" si="20"/>
        <v>56.737588652482273</v>
      </c>
      <c r="F74" s="230">
        <v>6.8</v>
      </c>
      <c r="G74" s="83">
        <f t="shared" si="14"/>
        <v>0</v>
      </c>
      <c r="H74" s="308">
        <v>10.6</v>
      </c>
      <c r="I74" s="131">
        <v>6.8</v>
      </c>
      <c r="J74" s="338">
        <f t="shared" si="15"/>
        <v>64.15094339622641</v>
      </c>
      <c r="K74" s="240">
        <v>7.2</v>
      </c>
      <c r="L74" s="243">
        <f t="shared" si="16"/>
        <v>-0.40000000000000036</v>
      </c>
      <c r="M74" s="97">
        <f t="shared" si="17"/>
        <v>10</v>
      </c>
      <c r="N74" s="75">
        <f t="shared" si="18"/>
        <v>10.588235294117647</v>
      </c>
      <c r="O74" s="141">
        <f t="shared" si="21"/>
        <v>-0.58823529411764675</v>
      </c>
      <c r="P74" s="117"/>
      <c r="Q74" s="3" t="s">
        <v>160</v>
      </c>
    </row>
    <row r="75" spans="1:17" s="13" customFormat="1" ht="15.75" customHeight="1" x14ac:dyDescent="0.25">
      <c r="A75" s="101">
        <f t="shared" si="19"/>
        <v>801.33400000000006</v>
      </c>
      <c r="B75" s="208" t="s">
        <v>42</v>
      </c>
      <c r="C75" s="209">
        <v>937.91179</v>
      </c>
      <c r="D75" s="227">
        <f>SUM(D76:D88)</f>
        <v>801.33400000000006</v>
      </c>
      <c r="E75" s="241">
        <f t="shared" si="20"/>
        <v>85.438098608398988</v>
      </c>
      <c r="F75" s="231">
        <f>SUM(F76:F88)</f>
        <v>642.97900000000004</v>
      </c>
      <c r="G75" s="98">
        <f t="shared" si="14"/>
        <v>158.35500000000002</v>
      </c>
      <c r="H75" s="236">
        <v>1137.23369</v>
      </c>
      <c r="I75" s="132">
        <f>SUM(I76:I88)</f>
        <v>1422.713</v>
      </c>
      <c r="J75" s="78">
        <f t="shared" si="15"/>
        <v>125.10295926952357</v>
      </c>
      <c r="K75" s="241">
        <f>SUM(K76:K88)</f>
        <v>1190.1790000000001</v>
      </c>
      <c r="L75" s="247">
        <f t="shared" si="16"/>
        <v>232.53399999999988</v>
      </c>
      <c r="M75" s="71">
        <f t="shared" si="17"/>
        <v>17.754307192756077</v>
      </c>
      <c r="N75" s="73">
        <f t="shared" si="18"/>
        <v>18.510386808900446</v>
      </c>
      <c r="O75" s="98">
        <f t="shared" si="21"/>
        <v>-0.75607961614436903</v>
      </c>
      <c r="P75" s="158"/>
      <c r="Q75" s="112" t="s">
        <v>160</v>
      </c>
    </row>
    <row r="76" spans="1:17" s="1" customFormat="1" ht="15" hidden="1" customHeight="1" x14ac:dyDescent="0.2">
      <c r="A76" s="101" t="str">
        <f t="shared" si="19"/>
        <v>x</v>
      </c>
      <c r="B76" s="210" t="s">
        <v>139</v>
      </c>
      <c r="C76" s="206"/>
      <c r="D76" s="165">
        <v>0</v>
      </c>
      <c r="E76" s="240">
        <f t="shared" si="20"/>
        <v>0</v>
      </c>
      <c r="F76" s="230">
        <v>0</v>
      </c>
      <c r="G76" s="84">
        <f t="shared" si="14"/>
        <v>0</v>
      </c>
      <c r="H76" s="309"/>
      <c r="I76" s="131">
        <v>0</v>
      </c>
      <c r="J76" s="335" t="str">
        <f t="shared" si="15"/>
        <v/>
      </c>
      <c r="K76" s="240">
        <v>0</v>
      </c>
      <c r="L76" s="248">
        <f t="shared" si="16"/>
        <v>0</v>
      </c>
      <c r="M76" s="97" t="str">
        <f t="shared" si="17"/>
        <v/>
      </c>
      <c r="N76" s="75" t="str">
        <f t="shared" si="18"/>
        <v/>
      </c>
      <c r="O76" s="141">
        <f t="shared" si="21"/>
        <v>0</v>
      </c>
      <c r="P76" s="117"/>
      <c r="Q76" s="3" t="s">
        <v>161</v>
      </c>
    </row>
    <row r="77" spans="1:17" s="1" customFormat="1" ht="15" hidden="1" customHeight="1" x14ac:dyDescent="0.2">
      <c r="A77" s="101" t="str">
        <f t="shared" si="19"/>
        <v>x</v>
      </c>
      <c r="B77" s="210" t="s">
        <v>140</v>
      </c>
      <c r="C77" s="206">
        <v>0.64500000000000002</v>
      </c>
      <c r="D77" s="165">
        <v>0</v>
      </c>
      <c r="E77" s="240">
        <f t="shared" si="20"/>
        <v>0</v>
      </c>
      <c r="F77" s="230">
        <v>0.3</v>
      </c>
      <c r="G77" s="84">
        <f t="shared" si="14"/>
        <v>-0.3</v>
      </c>
      <c r="H77" s="309"/>
      <c r="I77" s="131">
        <v>0</v>
      </c>
      <c r="J77" s="335" t="str">
        <f t="shared" si="15"/>
        <v/>
      </c>
      <c r="K77" s="240">
        <v>0.3</v>
      </c>
      <c r="L77" s="248">
        <f t="shared" si="16"/>
        <v>-0.3</v>
      </c>
      <c r="M77" s="97" t="str">
        <f t="shared" si="17"/>
        <v/>
      </c>
      <c r="N77" s="75">
        <f t="shared" si="18"/>
        <v>10</v>
      </c>
      <c r="O77" s="141">
        <f t="shared" si="21"/>
        <v>0</v>
      </c>
      <c r="P77" s="117"/>
      <c r="Q77" s="3" t="s">
        <v>160</v>
      </c>
    </row>
    <row r="78" spans="1:17" s="1" customFormat="1" ht="15.75" x14ac:dyDescent="0.2">
      <c r="A78" s="101">
        <f t="shared" si="19"/>
        <v>5.827</v>
      </c>
      <c r="B78" s="210" t="s">
        <v>141</v>
      </c>
      <c r="C78" s="206">
        <v>9.7140000000000004</v>
      </c>
      <c r="D78" s="165">
        <v>5.827</v>
      </c>
      <c r="E78" s="240">
        <f t="shared" si="20"/>
        <v>59.985587811406219</v>
      </c>
      <c r="F78" s="230">
        <v>4.04</v>
      </c>
      <c r="G78" s="83">
        <f t="shared" si="14"/>
        <v>1.7869999999999999</v>
      </c>
      <c r="H78" s="308">
        <v>10.4</v>
      </c>
      <c r="I78" s="131">
        <v>12.914</v>
      </c>
      <c r="J78" s="338">
        <f t="shared" si="15"/>
        <v>124.17307692307691</v>
      </c>
      <c r="K78" s="240">
        <v>9.73</v>
      </c>
      <c r="L78" s="243">
        <f t="shared" si="16"/>
        <v>3.1839999999999993</v>
      </c>
      <c r="M78" s="97">
        <f t="shared" si="17"/>
        <v>22.162347691779644</v>
      </c>
      <c r="N78" s="75">
        <f t="shared" si="18"/>
        <v>24.084158415841586</v>
      </c>
      <c r="O78" s="141">
        <f t="shared" si="21"/>
        <v>-1.9218107240619418</v>
      </c>
      <c r="P78" s="117"/>
      <c r="Q78" s="3" t="s">
        <v>160</v>
      </c>
    </row>
    <row r="79" spans="1:17" s="1" customFormat="1" ht="15.75" x14ac:dyDescent="0.2">
      <c r="A79" s="101">
        <f t="shared" si="19"/>
        <v>186.2</v>
      </c>
      <c r="B79" s="210" t="s">
        <v>43</v>
      </c>
      <c r="C79" s="206">
        <v>196.20374000000001</v>
      </c>
      <c r="D79" s="165">
        <v>186.2</v>
      </c>
      <c r="E79" s="240">
        <f t="shared" si="20"/>
        <v>94.90135101400206</v>
      </c>
      <c r="F79" s="230">
        <v>153.1</v>
      </c>
      <c r="G79" s="83">
        <f t="shared" si="14"/>
        <v>33.099999999999994</v>
      </c>
      <c r="H79" s="308">
        <v>229.2</v>
      </c>
      <c r="I79" s="131">
        <v>288.39999999999998</v>
      </c>
      <c r="J79" s="338">
        <f t="shared" si="15"/>
        <v>125.82897033158812</v>
      </c>
      <c r="K79" s="240">
        <v>263.2</v>
      </c>
      <c r="L79" s="243">
        <f t="shared" si="16"/>
        <v>25.199999999999989</v>
      </c>
      <c r="M79" s="97">
        <f t="shared" si="17"/>
        <v>15.488721804511279</v>
      </c>
      <c r="N79" s="75">
        <f t="shared" si="18"/>
        <v>17.191378184193336</v>
      </c>
      <c r="O79" s="141">
        <f t="shared" si="21"/>
        <v>-1.7026563796820575</v>
      </c>
      <c r="P79" s="117"/>
      <c r="Q79" s="3" t="s">
        <v>160</v>
      </c>
    </row>
    <row r="80" spans="1:17" s="1" customFormat="1" ht="15.75" x14ac:dyDescent="0.2">
      <c r="A80" s="101">
        <f t="shared" si="19"/>
        <v>169.64500000000001</v>
      </c>
      <c r="B80" s="210" t="s">
        <v>44</v>
      </c>
      <c r="C80" s="206">
        <v>234.90905000000001</v>
      </c>
      <c r="D80" s="165">
        <v>169.64500000000001</v>
      </c>
      <c r="E80" s="240">
        <f t="shared" si="20"/>
        <v>72.217311338154062</v>
      </c>
      <c r="F80" s="230">
        <v>156.94300000000001</v>
      </c>
      <c r="G80" s="83">
        <f t="shared" si="14"/>
        <v>12.701999999999998</v>
      </c>
      <c r="H80" s="308">
        <v>393.48369000000002</v>
      </c>
      <c r="I80" s="131">
        <v>385.29700000000003</v>
      </c>
      <c r="J80" s="338">
        <f t="shared" si="15"/>
        <v>97.919433458601546</v>
      </c>
      <c r="K80" s="240">
        <v>329.31</v>
      </c>
      <c r="L80" s="243">
        <f t="shared" si="16"/>
        <v>55.987000000000023</v>
      </c>
      <c r="M80" s="97">
        <f t="shared" si="17"/>
        <v>22.711957322644345</v>
      </c>
      <c r="N80" s="75">
        <f t="shared" si="18"/>
        <v>20.982777186621892</v>
      </c>
      <c r="O80" s="141">
        <f t="shared" si="21"/>
        <v>1.7291801360224532</v>
      </c>
      <c r="P80" s="117"/>
      <c r="Q80" s="3" t="s">
        <v>160</v>
      </c>
    </row>
    <row r="81" spans="1:17" s="1" customFormat="1" ht="15" hidden="1" customHeight="1" x14ac:dyDescent="0.2">
      <c r="A81" s="101" t="str">
        <f t="shared" si="19"/>
        <v>x</v>
      </c>
      <c r="B81" s="210" t="s">
        <v>136</v>
      </c>
      <c r="C81" s="206"/>
      <c r="D81" s="165" t="s">
        <v>136</v>
      </c>
      <c r="E81" s="240">
        <f t="shared" si="20"/>
        <v>0</v>
      </c>
      <c r="F81" s="230" t="s">
        <v>136</v>
      </c>
      <c r="G81" s="83" t="str">
        <f t="shared" si="14"/>
        <v/>
      </c>
      <c r="H81" s="308"/>
      <c r="I81" s="131" t="s">
        <v>136</v>
      </c>
      <c r="J81" s="338" t="str">
        <f t="shared" si="15"/>
        <v/>
      </c>
      <c r="K81" s="240" t="s">
        <v>136</v>
      </c>
      <c r="L81" s="243" t="str">
        <f t="shared" si="16"/>
        <v/>
      </c>
      <c r="M81" s="97" t="str">
        <f t="shared" si="17"/>
        <v/>
      </c>
      <c r="N81" s="75" t="str">
        <f t="shared" si="18"/>
        <v/>
      </c>
      <c r="O81" s="141">
        <f t="shared" si="21"/>
        <v>0</v>
      </c>
      <c r="P81" s="117"/>
      <c r="Q81" s="3" t="s">
        <v>160</v>
      </c>
    </row>
    <row r="82" spans="1:17" s="1" customFormat="1" ht="15" hidden="1" customHeight="1" x14ac:dyDescent="0.2">
      <c r="A82" s="101" t="str">
        <f t="shared" si="19"/>
        <v>x</v>
      </c>
      <c r="B82" s="210" t="s">
        <v>136</v>
      </c>
      <c r="C82" s="206"/>
      <c r="D82" s="165" t="s">
        <v>136</v>
      </c>
      <c r="E82" s="240">
        <f t="shared" si="20"/>
        <v>0</v>
      </c>
      <c r="F82" s="230" t="s">
        <v>136</v>
      </c>
      <c r="G82" s="83" t="str">
        <f t="shared" si="14"/>
        <v/>
      </c>
      <c r="H82" s="308"/>
      <c r="I82" s="131" t="s">
        <v>136</v>
      </c>
      <c r="J82" s="338" t="str">
        <f t="shared" si="15"/>
        <v/>
      </c>
      <c r="K82" s="240" t="s">
        <v>136</v>
      </c>
      <c r="L82" s="243" t="str">
        <f t="shared" si="16"/>
        <v/>
      </c>
      <c r="M82" s="97" t="str">
        <f t="shared" si="17"/>
        <v/>
      </c>
      <c r="N82" s="75" t="str">
        <f t="shared" si="18"/>
        <v/>
      </c>
      <c r="O82" s="141">
        <f t="shared" si="21"/>
        <v>0</v>
      </c>
      <c r="P82" s="117"/>
      <c r="Q82" s="3" t="s">
        <v>160</v>
      </c>
    </row>
    <row r="83" spans="1:17" s="1" customFormat="1" ht="15.75" x14ac:dyDescent="0.2">
      <c r="A83" s="101">
        <f t="shared" si="19"/>
        <v>46.113</v>
      </c>
      <c r="B83" s="210" t="s">
        <v>45</v>
      </c>
      <c r="C83" s="206">
        <v>78.471000000000004</v>
      </c>
      <c r="D83" s="165">
        <v>46.113</v>
      </c>
      <c r="E83" s="240">
        <f t="shared" si="20"/>
        <v>58.764384294835025</v>
      </c>
      <c r="F83" s="230">
        <v>49.021000000000001</v>
      </c>
      <c r="G83" s="83">
        <f t="shared" si="14"/>
        <v>-2.9080000000000013</v>
      </c>
      <c r="H83" s="308">
        <v>116.4</v>
      </c>
      <c r="I83" s="131">
        <v>85.061000000000007</v>
      </c>
      <c r="J83" s="338">
        <f t="shared" si="15"/>
        <v>73.076460481099659</v>
      </c>
      <c r="K83" s="240">
        <v>86.998999999999995</v>
      </c>
      <c r="L83" s="243">
        <f t="shared" si="16"/>
        <v>-1.9379999999999882</v>
      </c>
      <c r="M83" s="97">
        <f t="shared" si="17"/>
        <v>18.446208227614772</v>
      </c>
      <c r="N83" s="75">
        <f t="shared" si="18"/>
        <v>17.747291976907857</v>
      </c>
      <c r="O83" s="141">
        <f t="shared" si="21"/>
        <v>0.69891625070691532</v>
      </c>
      <c r="P83" s="117"/>
      <c r="Q83" s="3" t="s">
        <v>160</v>
      </c>
    </row>
    <row r="84" spans="1:17" s="1" customFormat="1" ht="15" hidden="1" customHeight="1" x14ac:dyDescent="0.2">
      <c r="A84" s="101" t="str">
        <f t="shared" si="19"/>
        <v>x</v>
      </c>
      <c r="B84" s="210" t="s">
        <v>136</v>
      </c>
      <c r="C84" s="206"/>
      <c r="D84" s="165" t="s">
        <v>136</v>
      </c>
      <c r="E84" s="240">
        <f t="shared" si="20"/>
        <v>0</v>
      </c>
      <c r="F84" s="230" t="s">
        <v>136</v>
      </c>
      <c r="G84" s="83" t="str">
        <f t="shared" si="14"/>
        <v/>
      </c>
      <c r="H84" s="308"/>
      <c r="I84" s="131" t="s">
        <v>136</v>
      </c>
      <c r="J84" s="338" t="str">
        <f t="shared" si="15"/>
        <v/>
      </c>
      <c r="K84" s="240" t="s">
        <v>136</v>
      </c>
      <c r="L84" s="243" t="str">
        <f t="shared" si="16"/>
        <v/>
      </c>
      <c r="M84" s="97" t="str">
        <f t="shared" si="17"/>
        <v/>
      </c>
      <c r="N84" s="75" t="str">
        <f t="shared" si="18"/>
        <v/>
      </c>
      <c r="O84" s="141">
        <f t="shared" si="21"/>
        <v>0</v>
      </c>
      <c r="P84" s="117"/>
      <c r="Q84" s="3" t="s">
        <v>160</v>
      </c>
    </row>
    <row r="85" spans="1:17" s="1" customFormat="1" ht="15.75" x14ac:dyDescent="0.2">
      <c r="A85" s="101">
        <f t="shared" si="19"/>
        <v>120.26600000000001</v>
      </c>
      <c r="B85" s="210" t="s">
        <v>46</v>
      </c>
      <c r="C85" s="206">
        <v>134.25190000000001</v>
      </c>
      <c r="D85" s="165">
        <v>120.26600000000001</v>
      </c>
      <c r="E85" s="240">
        <f t="shared" si="20"/>
        <v>89.582344830873907</v>
      </c>
      <c r="F85" s="230">
        <v>83.322999999999993</v>
      </c>
      <c r="G85" s="83">
        <f t="shared" si="14"/>
        <v>36.943000000000012</v>
      </c>
      <c r="H85" s="308">
        <v>107.6</v>
      </c>
      <c r="I85" s="131">
        <v>266.68</v>
      </c>
      <c r="J85" s="338">
        <f t="shared" si="15"/>
        <v>247.84386617100375</v>
      </c>
      <c r="K85" s="240">
        <v>168.511</v>
      </c>
      <c r="L85" s="243">
        <f t="shared" si="16"/>
        <v>98.169000000000011</v>
      </c>
      <c r="M85" s="97">
        <f t="shared" si="17"/>
        <v>22.17418056641112</v>
      </c>
      <c r="N85" s="75">
        <f t="shared" si="18"/>
        <v>20.223827754641576</v>
      </c>
      <c r="O85" s="141">
        <f t="shared" si="21"/>
        <v>1.9503528117695446</v>
      </c>
      <c r="P85" s="117"/>
      <c r="Q85" s="3" t="s">
        <v>160</v>
      </c>
    </row>
    <row r="86" spans="1:17" s="1" customFormat="1" ht="15.75" x14ac:dyDescent="0.2">
      <c r="A86" s="101">
        <f t="shared" si="19"/>
        <v>149.10499999999999</v>
      </c>
      <c r="B86" s="210" t="s">
        <v>47</v>
      </c>
      <c r="C86" s="206">
        <v>149.10526999999999</v>
      </c>
      <c r="D86" s="165">
        <v>149.10499999999999</v>
      </c>
      <c r="E86" s="240">
        <f t="shared" si="20"/>
        <v>99.999818919881236</v>
      </c>
      <c r="F86" s="230">
        <v>94.16</v>
      </c>
      <c r="G86" s="83">
        <f t="shared" si="14"/>
        <v>54.944999999999993</v>
      </c>
      <c r="H86" s="308">
        <v>156</v>
      </c>
      <c r="I86" s="131">
        <v>218.93</v>
      </c>
      <c r="J86" s="338">
        <f t="shared" si="15"/>
        <v>140.33974358974359</v>
      </c>
      <c r="K86" s="240">
        <v>176.19</v>
      </c>
      <c r="L86" s="243">
        <f t="shared" si="16"/>
        <v>42.740000000000009</v>
      </c>
      <c r="M86" s="97">
        <f t="shared" si="17"/>
        <v>14.682941551255828</v>
      </c>
      <c r="N86" s="75">
        <f t="shared" si="18"/>
        <v>18.711767204757859</v>
      </c>
      <c r="O86" s="141">
        <f t="shared" si="21"/>
        <v>-4.0288256535020306</v>
      </c>
      <c r="P86" s="117"/>
      <c r="Q86" s="3" t="s">
        <v>160</v>
      </c>
    </row>
    <row r="87" spans="1:17" s="1" customFormat="1" ht="15.75" x14ac:dyDescent="0.2">
      <c r="A87" s="101">
        <f t="shared" si="19"/>
        <v>102.598</v>
      </c>
      <c r="B87" s="210" t="s">
        <v>48</v>
      </c>
      <c r="C87" s="206">
        <v>109.31009</v>
      </c>
      <c r="D87" s="165">
        <v>102.598</v>
      </c>
      <c r="E87" s="240">
        <f t="shared" si="20"/>
        <v>93.85958789348723</v>
      </c>
      <c r="F87" s="230">
        <v>78.775999999999996</v>
      </c>
      <c r="G87" s="83">
        <f t="shared" si="14"/>
        <v>23.822000000000003</v>
      </c>
      <c r="H87" s="308">
        <v>83.4</v>
      </c>
      <c r="I87" s="131">
        <v>122.72499999999999</v>
      </c>
      <c r="J87" s="338">
        <f t="shared" si="15"/>
        <v>147.15227817745802</v>
      </c>
      <c r="K87" s="240">
        <v>108.625</v>
      </c>
      <c r="L87" s="243">
        <f t="shared" si="16"/>
        <v>14.099999999999994</v>
      </c>
      <c r="M87" s="97">
        <f t="shared" si="17"/>
        <v>11.96173414686446</v>
      </c>
      <c r="N87" s="75">
        <f t="shared" si="18"/>
        <v>13.789098202498224</v>
      </c>
      <c r="O87" s="141">
        <f t="shared" si="21"/>
        <v>-1.8273640556337636</v>
      </c>
      <c r="P87" s="117"/>
      <c r="Q87" s="3" t="s">
        <v>160</v>
      </c>
    </row>
    <row r="88" spans="1:17" s="1" customFormat="1" ht="15.75" x14ac:dyDescent="0.2">
      <c r="A88" s="101">
        <f t="shared" si="19"/>
        <v>21.58</v>
      </c>
      <c r="B88" s="205" t="s">
        <v>49</v>
      </c>
      <c r="C88" s="206">
        <v>25.301739999999999</v>
      </c>
      <c r="D88" s="165">
        <v>21.58</v>
      </c>
      <c r="E88" s="240">
        <f t="shared" si="20"/>
        <v>85.290576853607689</v>
      </c>
      <c r="F88" s="230">
        <v>23.315999999999999</v>
      </c>
      <c r="G88" s="83">
        <f t="shared" si="14"/>
        <v>-1.7360000000000007</v>
      </c>
      <c r="H88" s="308">
        <v>40.75</v>
      </c>
      <c r="I88" s="131">
        <v>42.706000000000003</v>
      </c>
      <c r="J88" s="338">
        <f t="shared" si="15"/>
        <v>104.80000000000001</v>
      </c>
      <c r="K88" s="240">
        <v>47.314</v>
      </c>
      <c r="L88" s="243">
        <f t="shared" si="16"/>
        <v>-4.607999999999997</v>
      </c>
      <c r="M88" s="95">
        <f t="shared" si="17"/>
        <v>19.789620018535686</v>
      </c>
      <c r="N88" s="75">
        <f t="shared" si="18"/>
        <v>20.29250300223023</v>
      </c>
      <c r="O88" s="141">
        <f t="shared" si="21"/>
        <v>-0.50288298369454409</v>
      </c>
      <c r="P88" s="117"/>
      <c r="Q88" s="3" t="s">
        <v>160</v>
      </c>
    </row>
    <row r="89" spans="1:17" s="13" customFormat="1" ht="15.75" customHeight="1" x14ac:dyDescent="0.25">
      <c r="A89" s="101">
        <f t="shared" si="19"/>
        <v>12.517000000000001</v>
      </c>
      <c r="B89" s="208" t="s">
        <v>50</v>
      </c>
      <c r="C89" s="209">
        <v>17.912800000000001</v>
      </c>
      <c r="D89" s="227">
        <f>SUM(D90:D101)</f>
        <v>12.517000000000001</v>
      </c>
      <c r="E89" s="241">
        <f t="shared" si="20"/>
        <v>69.877406100665453</v>
      </c>
      <c r="F89" s="231">
        <f>SUM(F90:F101)</f>
        <v>12.241</v>
      </c>
      <c r="G89" s="98">
        <f t="shared" si="14"/>
        <v>0.27600000000000158</v>
      </c>
      <c r="H89" s="236">
        <v>20.039000000000001</v>
      </c>
      <c r="I89" s="132">
        <f>SUM(I90:I101)</f>
        <v>14.607999999999999</v>
      </c>
      <c r="J89" s="78">
        <f t="shared" si="15"/>
        <v>72.897849194071554</v>
      </c>
      <c r="K89" s="78">
        <f>SUM(K90:K101)</f>
        <v>11.045</v>
      </c>
      <c r="L89" s="232">
        <f t="shared" si="16"/>
        <v>3.5629999999999988</v>
      </c>
      <c r="M89" s="71">
        <f t="shared" si="17"/>
        <v>11.670528081808737</v>
      </c>
      <c r="N89" s="73">
        <f t="shared" si="18"/>
        <v>9.0229556408790135</v>
      </c>
      <c r="O89" s="98">
        <f t="shared" si="21"/>
        <v>2.6475724409297232</v>
      </c>
      <c r="P89" s="158"/>
      <c r="Q89" s="112" t="s">
        <v>160</v>
      </c>
    </row>
    <row r="90" spans="1:17" s="1" customFormat="1" ht="15" customHeight="1" x14ac:dyDescent="0.2">
      <c r="A90" s="101">
        <f t="shared" si="19"/>
        <v>0.23</v>
      </c>
      <c r="B90" s="210" t="s">
        <v>97</v>
      </c>
      <c r="C90" s="206">
        <v>0.53</v>
      </c>
      <c r="D90" s="165">
        <v>0.23</v>
      </c>
      <c r="E90" s="240">
        <f t="shared" si="20"/>
        <v>43.39622641509434</v>
      </c>
      <c r="F90" s="230">
        <v>0</v>
      </c>
      <c r="G90" s="84">
        <f t="shared" si="14"/>
        <v>0.23</v>
      </c>
      <c r="H90" s="309">
        <v>1.5</v>
      </c>
      <c r="I90" s="131">
        <v>0.12</v>
      </c>
      <c r="J90" s="335">
        <f t="shared" si="15"/>
        <v>8</v>
      </c>
      <c r="K90" s="240">
        <v>0</v>
      </c>
      <c r="L90" s="248">
        <f t="shared" si="16"/>
        <v>0.12</v>
      </c>
      <c r="M90" s="97">
        <f t="shared" si="17"/>
        <v>5.2173913043478262</v>
      </c>
      <c r="N90" s="75" t="str">
        <f t="shared" si="18"/>
        <v/>
      </c>
      <c r="O90" s="141">
        <f t="shared" si="21"/>
        <v>0</v>
      </c>
      <c r="P90" s="117"/>
      <c r="Q90" s="3" t="s">
        <v>160</v>
      </c>
    </row>
    <row r="91" spans="1:17" s="1" customFormat="1" ht="15" hidden="1" customHeight="1" x14ac:dyDescent="0.2">
      <c r="A91" s="101" t="str">
        <f t="shared" si="19"/>
        <v>x</v>
      </c>
      <c r="B91" s="210" t="s">
        <v>98</v>
      </c>
      <c r="C91" s="206"/>
      <c r="D91" s="165">
        <v>0</v>
      </c>
      <c r="E91" s="240">
        <f t="shared" si="20"/>
        <v>0</v>
      </c>
      <c r="F91" s="230">
        <v>0</v>
      </c>
      <c r="G91" s="83">
        <f t="shared" si="14"/>
        <v>0</v>
      </c>
      <c r="H91" s="308"/>
      <c r="I91" s="131">
        <v>0</v>
      </c>
      <c r="J91" s="338" t="str">
        <f t="shared" si="15"/>
        <v/>
      </c>
      <c r="K91" s="240">
        <v>0</v>
      </c>
      <c r="L91" s="243">
        <f t="shared" si="16"/>
        <v>0</v>
      </c>
      <c r="M91" s="97" t="str">
        <f t="shared" si="17"/>
        <v/>
      </c>
      <c r="N91" s="75" t="str">
        <f t="shared" si="18"/>
        <v/>
      </c>
      <c r="O91" s="141">
        <f t="shared" si="21"/>
        <v>0</v>
      </c>
      <c r="P91" s="117"/>
      <c r="Q91" s="3" t="s">
        <v>160</v>
      </c>
    </row>
    <row r="92" spans="1:17" s="1" customFormat="1" ht="15.75" x14ac:dyDescent="0.2">
      <c r="A92" s="101">
        <f t="shared" si="19"/>
        <v>12.287000000000001</v>
      </c>
      <c r="B92" s="210" t="s">
        <v>61</v>
      </c>
      <c r="C92" s="206">
        <v>17.3828</v>
      </c>
      <c r="D92" s="165">
        <v>12.287000000000001</v>
      </c>
      <c r="E92" s="240">
        <f t="shared" si="20"/>
        <v>70.684814874473616</v>
      </c>
      <c r="F92" s="230">
        <v>12.241</v>
      </c>
      <c r="G92" s="83">
        <f t="shared" si="14"/>
        <v>4.6000000000001151E-2</v>
      </c>
      <c r="H92" s="308">
        <v>18.539000000000001</v>
      </c>
      <c r="I92" s="131">
        <v>14.488</v>
      </c>
      <c r="J92" s="338">
        <f t="shared" si="15"/>
        <v>78.148767463185706</v>
      </c>
      <c r="K92" s="240">
        <v>11.045</v>
      </c>
      <c r="L92" s="243">
        <f t="shared" si="16"/>
        <v>3.4429999999999996</v>
      </c>
      <c r="M92" s="97">
        <f t="shared" si="17"/>
        <v>11.791324163750303</v>
      </c>
      <c r="N92" s="75">
        <f t="shared" si="18"/>
        <v>9.0229556408790135</v>
      </c>
      <c r="O92" s="141">
        <f t="shared" si="21"/>
        <v>2.76836852287129</v>
      </c>
      <c r="P92" s="117"/>
      <c r="Q92" s="3" t="s">
        <v>160</v>
      </c>
    </row>
    <row r="93" spans="1:17" s="1" customFormat="1" ht="15" hidden="1" customHeight="1" x14ac:dyDescent="0.2">
      <c r="A93" s="101" t="str">
        <f t="shared" si="19"/>
        <v>x</v>
      </c>
      <c r="B93" s="210"/>
      <c r="C93" s="206"/>
      <c r="D93" s="165" t="s">
        <v>136</v>
      </c>
      <c r="E93" s="240">
        <f t="shared" si="20"/>
        <v>0</v>
      </c>
      <c r="F93" s="230" t="s">
        <v>136</v>
      </c>
      <c r="G93" s="84" t="str">
        <f t="shared" si="14"/>
        <v/>
      </c>
      <c r="H93" s="309"/>
      <c r="I93" s="131" t="s">
        <v>136</v>
      </c>
      <c r="J93" s="335" t="str">
        <f t="shared" si="15"/>
        <v/>
      </c>
      <c r="K93" s="240" t="s">
        <v>136</v>
      </c>
      <c r="L93" s="248" t="str">
        <f t="shared" si="16"/>
        <v/>
      </c>
      <c r="M93" s="97" t="str">
        <f t="shared" si="17"/>
        <v/>
      </c>
      <c r="N93" s="75" t="str">
        <f t="shared" si="18"/>
        <v/>
      </c>
      <c r="O93" s="141">
        <f t="shared" si="21"/>
        <v>0</v>
      </c>
      <c r="P93" s="117"/>
      <c r="Q93" s="3" t="s">
        <v>160</v>
      </c>
    </row>
    <row r="94" spans="1:17" s="1" customFormat="1" ht="15" hidden="1" customHeight="1" x14ac:dyDescent="0.2">
      <c r="A94" s="101" t="str">
        <f t="shared" si="19"/>
        <v>x</v>
      </c>
      <c r="B94" s="210" t="s">
        <v>51</v>
      </c>
      <c r="C94" s="206" t="s">
        <v>136</v>
      </c>
      <c r="D94" s="165">
        <v>0</v>
      </c>
      <c r="E94" s="240">
        <f t="shared" si="20"/>
        <v>0</v>
      </c>
      <c r="F94" s="230">
        <v>0</v>
      </c>
      <c r="G94" s="83">
        <f t="shared" si="14"/>
        <v>0</v>
      </c>
      <c r="H94" s="298"/>
      <c r="I94" s="131">
        <v>0</v>
      </c>
      <c r="J94" s="338" t="str">
        <f t="shared" si="15"/>
        <v/>
      </c>
      <c r="K94" s="240">
        <v>0</v>
      </c>
      <c r="L94" s="243">
        <f t="shared" si="16"/>
        <v>0</v>
      </c>
      <c r="M94" s="97" t="str">
        <f t="shared" si="17"/>
        <v/>
      </c>
      <c r="N94" s="75" t="str">
        <f t="shared" si="18"/>
        <v/>
      </c>
      <c r="O94" s="141">
        <f t="shared" si="21"/>
        <v>0</v>
      </c>
      <c r="P94" s="117"/>
      <c r="Q94" s="3" t="s">
        <v>160</v>
      </c>
    </row>
    <row r="95" spans="1:17" s="1" customFormat="1" ht="15" hidden="1" customHeight="1" x14ac:dyDescent="0.2">
      <c r="A95" s="101" t="str">
        <f t="shared" si="19"/>
        <v>x</v>
      </c>
      <c r="B95" s="210" t="s">
        <v>52</v>
      </c>
      <c r="C95" s="206">
        <v>0</v>
      </c>
      <c r="D95" s="165">
        <v>0</v>
      </c>
      <c r="E95" s="240">
        <f t="shared" si="20"/>
        <v>0</v>
      </c>
      <c r="F95" s="230">
        <v>0</v>
      </c>
      <c r="G95" s="83">
        <f t="shared" si="14"/>
        <v>0</v>
      </c>
      <c r="H95" s="308"/>
      <c r="I95" s="131">
        <v>0</v>
      </c>
      <c r="J95" s="338" t="str">
        <f t="shared" si="15"/>
        <v/>
      </c>
      <c r="K95" s="240">
        <v>0</v>
      </c>
      <c r="L95" s="243">
        <f t="shared" si="16"/>
        <v>0</v>
      </c>
      <c r="M95" s="97" t="str">
        <f t="shared" si="17"/>
        <v/>
      </c>
      <c r="N95" s="75" t="str">
        <f t="shared" si="18"/>
        <v/>
      </c>
      <c r="O95" s="141">
        <f t="shared" si="21"/>
        <v>0</v>
      </c>
      <c r="P95" s="117"/>
      <c r="Q95" s="3" t="s">
        <v>160</v>
      </c>
    </row>
    <row r="96" spans="1:17" s="1" customFormat="1" ht="15" hidden="1" customHeight="1" x14ac:dyDescent="0.2">
      <c r="A96" s="101" t="str">
        <f t="shared" si="19"/>
        <v>x</v>
      </c>
      <c r="B96" s="210" t="s">
        <v>53</v>
      </c>
      <c r="C96" s="206" t="s">
        <v>136</v>
      </c>
      <c r="D96" s="165">
        <v>0</v>
      </c>
      <c r="E96" s="240">
        <f t="shared" si="20"/>
        <v>0</v>
      </c>
      <c r="F96" s="230">
        <v>0</v>
      </c>
      <c r="G96" s="83">
        <f t="shared" si="14"/>
        <v>0</v>
      </c>
      <c r="H96" s="308"/>
      <c r="I96" s="131">
        <v>0</v>
      </c>
      <c r="J96" s="338" t="str">
        <f t="shared" si="15"/>
        <v/>
      </c>
      <c r="K96" s="240">
        <v>0</v>
      </c>
      <c r="L96" s="243">
        <f t="shared" si="16"/>
        <v>0</v>
      </c>
      <c r="M96" s="97" t="str">
        <f t="shared" si="17"/>
        <v/>
      </c>
      <c r="N96" s="75" t="str">
        <f t="shared" si="18"/>
        <v/>
      </c>
      <c r="O96" s="141">
        <f t="shared" si="21"/>
        <v>0</v>
      </c>
      <c r="P96" s="117"/>
      <c r="Q96" s="3" t="s">
        <v>160</v>
      </c>
    </row>
    <row r="97" spans="1:17" s="1" customFormat="1" ht="15" hidden="1" customHeight="1" x14ac:dyDescent="0.2">
      <c r="A97" s="101" t="str">
        <f t="shared" si="19"/>
        <v>x</v>
      </c>
      <c r="B97" s="210" t="s">
        <v>82</v>
      </c>
      <c r="C97" s="206">
        <v>0</v>
      </c>
      <c r="D97" s="165">
        <v>0</v>
      </c>
      <c r="E97" s="240">
        <f t="shared" si="20"/>
        <v>0</v>
      </c>
      <c r="F97" s="230">
        <v>0</v>
      </c>
      <c r="G97" s="83">
        <f t="shared" si="14"/>
        <v>0</v>
      </c>
      <c r="H97" s="308"/>
      <c r="I97" s="131">
        <v>0</v>
      </c>
      <c r="J97" s="338" t="str">
        <f t="shared" si="15"/>
        <v/>
      </c>
      <c r="K97" s="240">
        <v>0</v>
      </c>
      <c r="L97" s="243">
        <f t="shared" si="16"/>
        <v>0</v>
      </c>
      <c r="M97" s="97" t="str">
        <f t="shared" si="17"/>
        <v/>
      </c>
      <c r="N97" s="75" t="str">
        <f t="shared" si="18"/>
        <v/>
      </c>
      <c r="O97" s="141">
        <f t="shared" si="21"/>
        <v>0</v>
      </c>
      <c r="P97" s="117"/>
      <c r="Q97" s="3" t="s">
        <v>160</v>
      </c>
    </row>
    <row r="98" spans="1:17" s="1" customFormat="1" ht="15" hidden="1" customHeight="1" x14ac:dyDescent="0.2">
      <c r="A98" s="101" t="str">
        <f t="shared" si="19"/>
        <v>x</v>
      </c>
      <c r="B98" s="210" t="s">
        <v>136</v>
      </c>
      <c r="C98" s="206"/>
      <c r="D98" s="165" t="s">
        <v>136</v>
      </c>
      <c r="E98" s="240">
        <f t="shared" si="20"/>
        <v>0</v>
      </c>
      <c r="F98" s="230" t="s">
        <v>136</v>
      </c>
      <c r="G98" s="83" t="str">
        <f t="shared" si="14"/>
        <v/>
      </c>
      <c r="H98" s="308"/>
      <c r="I98" s="131" t="s">
        <v>136</v>
      </c>
      <c r="J98" s="338" t="str">
        <f t="shared" si="15"/>
        <v/>
      </c>
      <c r="K98" s="240" t="s">
        <v>136</v>
      </c>
      <c r="L98" s="243" t="str">
        <f t="shared" si="16"/>
        <v/>
      </c>
      <c r="M98" s="92" t="str">
        <f t="shared" si="17"/>
        <v/>
      </c>
      <c r="N98" s="75" t="str">
        <f t="shared" si="18"/>
        <v/>
      </c>
      <c r="O98" s="141">
        <f t="shared" si="21"/>
        <v>0</v>
      </c>
      <c r="P98" s="117"/>
      <c r="Q98" s="3" t="s">
        <v>160</v>
      </c>
    </row>
    <row r="99" spans="1:17" s="1" customFormat="1" ht="15" hidden="1" customHeight="1" x14ac:dyDescent="0.2">
      <c r="A99" s="101" t="str">
        <f t="shared" si="19"/>
        <v>x</v>
      </c>
      <c r="B99" s="210" t="s">
        <v>55</v>
      </c>
      <c r="C99" s="206">
        <v>0</v>
      </c>
      <c r="D99" s="165">
        <v>0</v>
      </c>
      <c r="E99" s="240">
        <f t="shared" si="20"/>
        <v>0</v>
      </c>
      <c r="F99" s="230">
        <v>0</v>
      </c>
      <c r="G99" s="83">
        <f t="shared" si="14"/>
        <v>0</v>
      </c>
      <c r="H99" s="308"/>
      <c r="I99" s="131">
        <v>0</v>
      </c>
      <c r="J99" s="338" t="str">
        <f t="shared" si="15"/>
        <v/>
      </c>
      <c r="K99" s="240">
        <v>0</v>
      </c>
      <c r="L99" s="243">
        <f t="shared" si="16"/>
        <v>0</v>
      </c>
      <c r="M99" s="92" t="str">
        <f t="shared" si="17"/>
        <v/>
      </c>
      <c r="N99" s="75" t="str">
        <f t="shared" si="18"/>
        <v/>
      </c>
      <c r="O99" s="141">
        <f t="shared" si="21"/>
        <v>0</v>
      </c>
      <c r="P99" s="117"/>
      <c r="Q99" s="3" t="s">
        <v>160</v>
      </c>
    </row>
    <row r="100" spans="1:17" s="1" customFormat="1" ht="15" hidden="1" customHeight="1" x14ac:dyDescent="0.2">
      <c r="A100" s="101" t="str">
        <f t="shared" si="19"/>
        <v>x</v>
      </c>
      <c r="B100" s="210" t="s">
        <v>56</v>
      </c>
      <c r="C100" s="206">
        <v>0</v>
      </c>
      <c r="D100" s="165">
        <v>0</v>
      </c>
      <c r="E100" s="240">
        <f t="shared" si="20"/>
        <v>0</v>
      </c>
      <c r="F100" s="230">
        <v>0</v>
      </c>
      <c r="G100" s="83">
        <f t="shared" si="14"/>
        <v>0</v>
      </c>
      <c r="H100" s="308"/>
      <c r="I100" s="131">
        <v>0</v>
      </c>
      <c r="J100" s="338" t="str">
        <f t="shared" si="15"/>
        <v/>
      </c>
      <c r="K100" s="240">
        <v>0</v>
      </c>
      <c r="L100" s="243">
        <f t="shared" si="16"/>
        <v>0</v>
      </c>
      <c r="M100" s="92" t="str">
        <f t="shared" si="17"/>
        <v/>
      </c>
      <c r="N100" s="75" t="str">
        <f t="shared" si="18"/>
        <v/>
      </c>
      <c r="O100" s="141">
        <f t="shared" si="21"/>
        <v>0</v>
      </c>
      <c r="P100" s="117"/>
      <c r="Q100" s="3" t="s">
        <v>160</v>
      </c>
    </row>
    <row r="101" spans="1:17" s="1" customFormat="1" ht="15" hidden="1" customHeight="1" x14ac:dyDescent="0.2">
      <c r="A101" s="101" t="str">
        <f t="shared" si="19"/>
        <v>x</v>
      </c>
      <c r="B101" s="213" t="s">
        <v>99</v>
      </c>
      <c r="C101" s="193">
        <v>0</v>
      </c>
      <c r="D101" s="155">
        <v>0</v>
      </c>
      <c r="E101" s="266">
        <f t="shared" si="20"/>
        <v>0</v>
      </c>
      <c r="F101" s="238">
        <v>0</v>
      </c>
      <c r="G101" s="91">
        <f t="shared" si="14"/>
        <v>0</v>
      </c>
      <c r="H101" s="316"/>
      <c r="I101" s="133">
        <v>0</v>
      </c>
      <c r="J101" s="348" t="str">
        <f t="shared" ref="J101" si="22">IFERROR(I101/H101*100,"")</f>
        <v/>
      </c>
      <c r="K101" s="266">
        <v>0</v>
      </c>
      <c r="L101" s="246">
        <f t="shared" ref="L101" si="23">IFERROR(I101-K101,"")</f>
        <v>0</v>
      </c>
      <c r="M101" s="122" t="str">
        <f t="shared" si="17"/>
        <v/>
      </c>
      <c r="N101" s="80" t="str">
        <f t="shared" si="18"/>
        <v/>
      </c>
      <c r="O101" s="145">
        <f t="shared" si="21"/>
        <v>0</v>
      </c>
      <c r="P101" s="117"/>
      <c r="Q101" s="3" t="s">
        <v>160</v>
      </c>
    </row>
  </sheetData>
  <mergeCells count="7">
    <mergeCell ref="B1:O1"/>
    <mergeCell ref="B3:B4"/>
    <mergeCell ref="D3:G3"/>
    <mergeCell ref="M3:O3"/>
    <mergeCell ref="B2:O2"/>
    <mergeCell ref="C3:C4"/>
    <mergeCell ref="H3:L3"/>
  </mergeCells>
  <printOptions horizontalCentered="1"/>
  <pageMargins left="0" right="0" top="0" bottom="0" header="0" footer="0"/>
  <pageSetup paperSize="9" scale="65" fitToHeight="2" orientation="landscape" r:id="rId1"/>
  <rowBreaks count="1" manualBreakCount="1">
    <brk id="44" min="1" max="12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92D050"/>
    <pageSetUpPr fitToPage="1"/>
  </sheetPr>
  <dimension ref="A1:T387"/>
  <sheetViews>
    <sheetView showGridLines="0" showZeros="0" zoomScaleNormal="100" workbookViewId="0">
      <pane xSplit="2" ySplit="5" topLeftCell="C6" activePane="bottomRight" state="frozen"/>
      <selection activeCell="B3" sqref="B3:B4"/>
      <selection pane="topRight" activeCell="B3" sqref="B3:B4"/>
      <selection pane="bottomLeft" activeCell="B3" sqref="B3:B4"/>
      <selection pane="bottomRight" activeCell="B3" sqref="B3:B4"/>
    </sheetView>
  </sheetViews>
  <sheetFormatPr defaultColWidth="9.140625" defaultRowHeight="15" x14ac:dyDescent="0.2"/>
  <cols>
    <col min="1" max="1" width="9.140625" style="7" hidden="1" customWidth="1"/>
    <col min="2" max="2" width="35.85546875" style="7" customWidth="1"/>
    <col min="3" max="3" width="15.5703125" style="7" customWidth="1"/>
    <col min="4" max="4" width="10.7109375" style="7" customWidth="1"/>
    <col min="5" max="5" width="11.7109375" style="7" customWidth="1"/>
    <col min="6" max="7" width="10.7109375" style="7" customWidth="1"/>
    <col min="8" max="8" width="23.85546875" style="7" customWidth="1"/>
    <col min="9" max="9" width="10.28515625" style="7" customWidth="1"/>
    <col min="10" max="10" width="11.5703125" style="8" customWidth="1"/>
    <col min="11" max="12" width="10.7109375" style="7" customWidth="1"/>
    <col min="13" max="14" width="9" style="7" customWidth="1"/>
    <col min="15" max="15" width="10.7109375" style="7" customWidth="1"/>
    <col min="16" max="16" width="22.7109375" style="7" customWidth="1"/>
    <col min="17" max="17" width="23.7109375" style="7" customWidth="1"/>
    <col min="18" max="18" width="25.28515625" style="7" customWidth="1"/>
    <col min="19" max="16384" width="9.140625" style="7"/>
  </cols>
  <sheetData>
    <row r="1" spans="1:20" ht="16.5" customHeight="1" x14ac:dyDescent="0.2">
      <c r="B1" s="381" t="s">
        <v>78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114" t="s">
        <v>158</v>
      </c>
      <c r="Q1" s="114"/>
      <c r="R1" s="177">
        <v>44092</v>
      </c>
    </row>
    <row r="2" spans="1:20" ht="16.5" customHeight="1" x14ac:dyDescent="0.2">
      <c r="B2" s="364" t="s">
        <v>171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150" t="s">
        <v>121</v>
      </c>
      <c r="Q2" s="114"/>
      <c r="R2" s="114"/>
    </row>
    <row r="3" spans="1:20" s="8" customFormat="1" ht="28.5" customHeight="1" x14ac:dyDescent="0.2">
      <c r="B3" s="384" t="s">
        <v>0</v>
      </c>
      <c r="C3" s="365" t="s">
        <v>164</v>
      </c>
      <c r="D3" s="373" t="s">
        <v>144</v>
      </c>
      <c r="E3" s="386"/>
      <c r="F3" s="375"/>
      <c r="G3" s="375"/>
      <c r="H3" s="370" t="s">
        <v>145</v>
      </c>
      <c r="I3" s="377"/>
      <c r="J3" s="377"/>
      <c r="K3" s="377"/>
      <c r="L3" s="378"/>
      <c r="M3" s="379" t="s">
        <v>146</v>
      </c>
      <c r="N3" s="379"/>
      <c r="O3" s="379"/>
      <c r="P3" s="150" t="s">
        <v>157</v>
      </c>
      <c r="Q3" s="114"/>
      <c r="R3" s="118"/>
    </row>
    <row r="4" spans="1:20" s="8" customFormat="1" ht="46.5" customHeight="1" x14ac:dyDescent="0.2">
      <c r="B4" s="385"/>
      <c r="C4" s="366"/>
      <c r="D4" s="221" t="s">
        <v>166</v>
      </c>
      <c r="E4" s="285" t="s">
        <v>165</v>
      </c>
      <c r="F4" s="222" t="s">
        <v>163</v>
      </c>
      <c r="G4" s="222" t="s">
        <v>167</v>
      </c>
      <c r="H4" s="344" t="s">
        <v>168</v>
      </c>
      <c r="I4" s="345" t="s">
        <v>166</v>
      </c>
      <c r="J4" s="352" t="s">
        <v>169</v>
      </c>
      <c r="K4" s="346" t="s">
        <v>163</v>
      </c>
      <c r="L4" s="346" t="s">
        <v>167</v>
      </c>
      <c r="M4" s="222" t="s">
        <v>166</v>
      </c>
      <c r="N4" s="222" t="s">
        <v>163</v>
      </c>
      <c r="O4" s="222" t="s">
        <v>167</v>
      </c>
      <c r="P4" s="118"/>
      <c r="Q4" s="118"/>
      <c r="R4" s="118"/>
    </row>
    <row r="5" spans="1:20" s="54" customFormat="1" ht="15.75" x14ac:dyDescent="0.25">
      <c r="A5" s="101">
        <f>IF(OR(D5="",D5=0),"x",D5)</f>
        <v>1823.075</v>
      </c>
      <c r="B5" s="271" t="s">
        <v>1</v>
      </c>
      <c r="C5" s="272">
        <v>3468.9172054999999</v>
      </c>
      <c r="D5" s="282">
        <f>D6+D25+D36+D45+D53+D68+D75+D89</f>
        <v>1823.075</v>
      </c>
      <c r="E5" s="274">
        <f>IFERROR(D5/C5*100,0)</f>
        <v>52.554583808154831</v>
      </c>
      <c r="F5" s="275">
        <f>F6+F25+F36+F45+F53+F68+F75+F89</f>
        <v>2149.1369999999997</v>
      </c>
      <c r="G5" s="276">
        <f t="shared" ref="G5:G24" si="0">IFERROR(D5-F5,"")</f>
        <v>-326.06199999999967</v>
      </c>
      <c r="H5" s="317">
        <v>5189.3819560000002</v>
      </c>
      <c r="I5" s="284">
        <f>I6+I25+I36+I45+I53+I68+I75+I89</f>
        <v>3493.1760000000004</v>
      </c>
      <c r="J5" s="349">
        <f t="shared" ref="J5:J36" si="1">IFERROR(I5/H5*100,"")</f>
        <v>67.313911938225431</v>
      </c>
      <c r="K5" s="277">
        <f>K6+K25+K36+K45+K53+K68+K75+K89</f>
        <v>3638.92</v>
      </c>
      <c r="L5" s="278">
        <f t="shared" ref="L5:L24" si="2">IFERROR(I5-K5,"")</f>
        <v>-145.74399999999969</v>
      </c>
      <c r="M5" s="279">
        <f t="shared" ref="M5:M24" si="3">IFERROR(IF(D5&gt;0,I5/D5*10,""),"")</f>
        <v>19.160901224579352</v>
      </c>
      <c r="N5" s="280">
        <f t="shared" ref="N5:N24" si="4">IFERROR(IF(F5&gt;0,K5/F5*10,""),"")</f>
        <v>16.932005730672362</v>
      </c>
      <c r="O5" s="281">
        <f>IFERROR(M5-N5,"")</f>
        <v>2.2288954939069896</v>
      </c>
    </row>
    <row r="6" spans="1:20" s="13" customFormat="1" ht="15.75" x14ac:dyDescent="0.25">
      <c r="A6" s="101">
        <f t="shared" ref="A6:A69" si="5">IF(OR(D6="",D6=0),"x",D6)</f>
        <v>628.03199999999993</v>
      </c>
      <c r="B6" s="203" t="s">
        <v>2</v>
      </c>
      <c r="C6" s="204">
        <v>1423.7910199999999</v>
      </c>
      <c r="D6" s="226">
        <f>SUM(D7:D24)</f>
        <v>628.03199999999993</v>
      </c>
      <c r="E6" s="78">
        <f t="shared" ref="E6:E69" si="6">IFERROR(D6/C6*100,0)</f>
        <v>44.109844153954555</v>
      </c>
      <c r="F6" s="130">
        <f>SUM(F7:F24)</f>
        <v>1189.6650000000002</v>
      </c>
      <c r="G6" s="23">
        <f t="shared" si="0"/>
        <v>-561.63300000000027</v>
      </c>
      <c r="H6" s="300">
        <v>2362.11</v>
      </c>
      <c r="I6" s="14">
        <f>SUM(I7:I24)</f>
        <v>1367.0290000000002</v>
      </c>
      <c r="J6" s="339">
        <f t="shared" si="1"/>
        <v>57.873215049256807</v>
      </c>
      <c r="K6" s="241">
        <f>SUM(K7:K24)</f>
        <v>2067.2239999999997</v>
      </c>
      <c r="L6" s="242">
        <f t="shared" si="2"/>
        <v>-700.19499999999948</v>
      </c>
      <c r="M6" s="24">
        <f t="shared" si="3"/>
        <v>21.766868567206771</v>
      </c>
      <c r="N6" s="21">
        <f t="shared" si="4"/>
        <v>17.376521962064945</v>
      </c>
      <c r="O6" s="23">
        <f>IFERROR(M6-N6,"")</f>
        <v>4.3903466051418256</v>
      </c>
      <c r="R6" s="14"/>
    </row>
    <row r="7" spans="1:20" s="1" customFormat="1" ht="15.75" x14ac:dyDescent="0.2">
      <c r="A7" s="101">
        <f t="shared" si="5"/>
        <v>132.86799999999999</v>
      </c>
      <c r="B7" s="205" t="s">
        <v>3</v>
      </c>
      <c r="C7" s="206">
        <v>292.88598999999999</v>
      </c>
      <c r="D7" s="165">
        <v>132.86799999999999</v>
      </c>
      <c r="E7" s="240">
        <f t="shared" ref="E7" si="7">IFERROR(D7/C7*100,0)</f>
        <v>45.365092403361459</v>
      </c>
      <c r="F7" s="239">
        <v>291.89100000000002</v>
      </c>
      <c r="G7" s="99">
        <f t="shared" ref="G7" si="8">IFERROR(D7-F7,"")</f>
        <v>-159.02300000000002</v>
      </c>
      <c r="H7" s="301">
        <v>577.20999999999992</v>
      </c>
      <c r="I7" s="131">
        <v>313.596</v>
      </c>
      <c r="J7" s="291">
        <f t="shared" si="1"/>
        <v>54.32962006895238</v>
      </c>
      <c r="K7" s="240">
        <v>515.98699999999997</v>
      </c>
      <c r="L7" s="243">
        <f t="shared" si="2"/>
        <v>-202.39099999999996</v>
      </c>
      <c r="M7" s="131">
        <f t="shared" si="3"/>
        <v>23.602071228587775</v>
      </c>
      <c r="N7" s="74">
        <f t="shared" si="4"/>
        <v>17.677386421643693</v>
      </c>
      <c r="O7" s="99">
        <f>IFERROR(M7-N7,"")</f>
        <v>5.9246848069440823</v>
      </c>
    </row>
    <row r="8" spans="1:20" s="1" customFormat="1" ht="15.75" x14ac:dyDescent="0.2">
      <c r="A8" s="101">
        <f t="shared" si="5"/>
        <v>12.45</v>
      </c>
      <c r="B8" s="205" t="s">
        <v>4</v>
      </c>
      <c r="C8" s="206">
        <v>27.832999999999998</v>
      </c>
      <c r="D8" s="165">
        <v>12.45</v>
      </c>
      <c r="E8" s="240">
        <f t="shared" si="6"/>
        <v>44.73107462364819</v>
      </c>
      <c r="F8" s="239">
        <v>12.478</v>
      </c>
      <c r="G8" s="99">
        <f t="shared" si="0"/>
        <v>-2.8000000000000469E-2</v>
      </c>
      <c r="H8" s="301">
        <v>67</v>
      </c>
      <c r="I8" s="131">
        <v>23.77</v>
      </c>
      <c r="J8" s="291">
        <f t="shared" si="1"/>
        <v>35.477611940298509</v>
      </c>
      <c r="K8" s="240">
        <v>31.225999999999999</v>
      </c>
      <c r="L8" s="243">
        <f t="shared" si="2"/>
        <v>-7.4559999999999995</v>
      </c>
      <c r="M8" s="131">
        <f t="shared" si="3"/>
        <v>19.09236947791165</v>
      </c>
      <c r="N8" s="74">
        <f t="shared" si="4"/>
        <v>25.024843724955922</v>
      </c>
      <c r="O8" s="99">
        <f t="shared" ref="O8" si="9">IFERROR(M8-N8,"")</f>
        <v>-5.9324742470442722</v>
      </c>
    </row>
    <row r="9" spans="1:20" s="1" customFormat="1" ht="15" customHeight="1" x14ac:dyDescent="0.2">
      <c r="A9" s="101">
        <f t="shared" si="5"/>
        <v>0.01</v>
      </c>
      <c r="B9" s="205" t="s">
        <v>5</v>
      </c>
      <c r="C9" s="206">
        <v>0.21</v>
      </c>
      <c r="D9" s="165">
        <v>0.01</v>
      </c>
      <c r="E9" s="240">
        <f t="shared" si="6"/>
        <v>4.7619047619047628</v>
      </c>
      <c r="F9" s="239">
        <v>0</v>
      </c>
      <c r="G9" s="99">
        <f t="shared" si="0"/>
        <v>0.01</v>
      </c>
      <c r="H9" s="301">
        <v>0.2</v>
      </c>
      <c r="I9" s="131">
        <v>1.6E-2</v>
      </c>
      <c r="J9" s="291">
        <f t="shared" si="1"/>
        <v>8</v>
      </c>
      <c r="K9" s="240">
        <v>0</v>
      </c>
      <c r="L9" s="243">
        <f t="shared" si="2"/>
        <v>1.6E-2</v>
      </c>
      <c r="M9" s="131">
        <f t="shared" si="3"/>
        <v>16</v>
      </c>
      <c r="N9" s="74" t="str">
        <f t="shared" si="4"/>
        <v/>
      </c>
      <c r="O9" s="99" t="str">
        <f>IFERROR(M9-N9,"")</f>
        <v/>
      </c>
    </row>
    <row r="10" spans="1:20" s="1" customFormat="1" ht="15.75" x14ac:dyDescent="0.2">
      <c r="A10" s="101">
        <f t="shared" si="5"/>
        <v>85.4</v>
      </c>
      <c r="B10" s="205" t="s">
        <v>6</v>
      </c>
      <c r="C10" s="206">
        <v>181.60079999999999</v>
      </c>
      <c r="D10" s="165">
        <v>85.4</v>
      </c>
      <c r="E10" s="240">
        <f t="shared" si="6"/>
        <v>47.026224554076862</v>
      </c>
      <c r="F10" s="239">
        <v>183.5</v>
      </c>
      <c r="G10" s="99">
        <f t="shared" si="0"/>
        <v>-98.1</v>
      </c>
      <c r="H10" s="301">
        <v>269.3</v>
      </c>
      <c r="I10" s="131">
        <v>160.9</v>
      </c>
      <c r="J10" s="291">
        <f t="shared" si="1"/>
        <v>59.747493501671002</v>
      </c>
      <c r="K10" s="240">
        <v>275</v>
      </c>
      <c r="L10" s="243">
        <f t="shared" si="2"/>
        <v>-114.1</v>
      </c>
      <c r="M10" s="131">
        <f t="shared" si="3"/>
        <v>18.840749414519905</v>
      </c>
      <c r="N10" s="74">
        <f t="shared" si="4"/>
        <v>14.986376021798364</v>
      </c>
      <c r="O10" s="99">
        <f t="shared" ref="O10:O24" si="10">IFERROR(M10-N10,"")</f>
        <v>3.8543733927215413</v>
      </c>
    </row>
    <row r="11" spans="1:20" s="1" customFormat="1" ht="15" hidden="1" customHeight="1" x14ac:dyDescent="0.2">
      <c r="A11" s="101" t="str">
        <f t="shared" si="5"/>
        <v>x</v>
      </c>
      <c r="B11" s="205" t="s">
        <v>7</v>
      </c>
      <c r="C11" s="206">
        <v>0.108</v>
      </c>
      <c r="D11" s="165">
        <v>0</v>
      </c>
      <c r="E11" s="240">
        <f t="shared" si="6"/>
        <v>0</v>
      </c>
      <c r="F11" s="239">
        <v>0</v>
      </c>
      <c r="G11" s="99">
        <f t="shared" si="0"/>
        <v>0</v>
      </c>
      <c r="H11" s="301">
        <v>0.2</v>
      </c>
      <c r="I11" s="131">
        <v>0</v>
      </c>
      <c r="J11" s="291">
        <f t="shared" si="1"/>
        <v>0</v>
      </c>
      <c r="K11" s="240">
        <v>0</v>
      </c>
      <c r="L11" s="243">
        <f t="shared" si="2"/>
        <v>0</v>
      </c>
      <c r="M11" s="131" t="str">
        <f t="shared" si="3"/>
        <v/>
      </c>
      <c r="N11" s="74" t="str">
        <f t="shared" si="4"/>
        <v/>
      </c>
      <c r="O11" s="99" t="str">
        <f t="shared" si="10"/>
        <v/>
      </c>
    </row>
    <row r="12" spans="1:20" s="1" customFormat="1" ht="15" hidden="1" customHeight="1" x14ac:dyDescent="0.2">
      <c r="A12" s="101" t="str">
        <f t="shared" si="5"/>
        <v>x</v>
      </c>
      <c r="B12" s="205" t="s">
        <v>8</v>
      </c>
      <c r="C12" s="206">
        <v>1.2427600000000001</v>
      </c>
      <c r="D12" s="165">
        <v>0</v>
      </c>
      <c r="E12" s="240">
        <f t="shared" si="6"/>
        <v>0</v>
      </c>
      <c r="F12" s="239">
        <v>0</v>
      </c>
      <c r="G12" s="99">
        <f t="shared" si="0"/>
        <v>0</v>
      </c>
      <c r="H12" s="301">
        <v>1</v>
      </c>
      <c r="I12" s="131">
        <v>0</v>
      </c>
      <c r="J12" s="291">
        <f t="shared" si="1"/>
        <v>0</v>
      </c>
      <c r="K12" s="240">
        <v>0</v>
      </c>
      <c r="L12" s="243">
        <f t="shared" si="2"/>
        <v>0</v>
      </c>
      <c r="M12" s="131" t="str">
        <f t="shared" si="3"/>
        <v/>
      </c>
      <c r="N12" s="74" t="str">
        <f t="shared" si="4"/>
        <v/>
      </c>
      <c r="O12" s="99" t="str">
        <f t="shared" si="10"/>
        <v/>
      </c>
      <c r="P12" s="18"/>
      <c r="Q12" s="18"/>
    </row>
    <row r="13" spans="1:20" s="1" customFormat="1" ht="15" hidden="1" customHeight="1" x14ac:dyDescent="0.2">
      <c r="A13" s="101" t="str">
        <f t="shared" si="5"/>
        <v>x</v>
      </c>
      <c r="B13" s="205" t="s">
        <v>9</v>
      </c>
      <c r="C13" s="206"/>
      <c r="D13" s="165">
        <v>0</v>
      </c>
      <c r="E13" s="240">
        <f t="shared" si="6"/>
        <v>0</v>
      </c>
      <c r="F13" s="239">
        <v>0</v>
      </c>
      <c r="G13" s="99">
        <f t="shared" si="0"/>
        <v>0</v>
      </c>
      <c r="H13" s="301"/>
      <c r="I13" s="131">
        <v>0</v>
      </c>
      <c r="J13" s="291" t="str">
        <f t="shared" si="1"/>
        <v/>
      </c>
      <c r="K13" s="240">
        <v>0</v>
      </c>
      <c r="L13" s="243">
        <f t="shared" si="2"/>
        <v>0</v>
      </c>
      <c r="M13" s="131" t="str">
        <f t="shared" si="3"/>
        <v/>
      </c>
      <c r="N13" s="74" t="str">
        <f t="shared" si="4"/>
        <v/>
      </c>
      <c r="O13" s="99" t="str">
        <f t="shared" si="10"/>
        <v/>
      </c>
    </row>
    <row r="14" spans="1:20" s="1" customFormat="1" ht="15.75" x14ac:dyDescent="0.2">
      <c r="A14" s="101">
        <f t="shared" si="5"/>
        <v>148</v>
      </c>
      <c r="B14" s="205" t="s">
        <v>10</v>
      </c>
      <c r="C14" s="206">
        <v>312.26904999999999</v>
      </c>
      <c r="D14" s="165">
        <v>148</v>
      </c>
      <c r="E14" s="240">
        <f t="shared" si="6"/>
        <v>47.39502682062151</v>
      </c>
      <c r="F14" s="239">
        <v>259.33</v>
      </c>
      <c r="G14" s="99">
        <f t="shared" si="0"/>
        <v>-111.32999999999998</v>
      </c>
      <c r="H14" s="301">
        <v>615</v>
      </c>
      <c r="I14" s="131">
        <v>349.8</v>
      </c>
      <c r="J14" s="291">
        <f t="shared" si="1"/>
        <v>56.878048780487809</v>
      </c>
      <c r="K14" s="240">
        <v>459.27</v>
      </c>
      <c r="L14" s="243">
        <f t="shared" si="2"/>
        <v>-109.46999999999997</v>
      </c>
      <c r="M14" s="131">
        <f t="shared" si="3"/>
        <v>23.635135135135137</v>
      </c>
      <c r="N14" s="74">
        <f t="shared" si="4"/>
        <v>17.709867736089151</v>
      </c>
      <c r="O14" s="99">
        <f t="shared" si="10"/>
        <v>5.9252673990459854</v>
      </c>
      <c r="T14" s="1" t="s">
        <v>67</v>
      </c>
    </row>
    <row r="15" spans="1:20" s="1" customFormat="1" ht="15.75" x14ac:dyDescent="0.2">
      <c r="A15" s="101">
        <f t="shared" si="5"/>
        <v>59</v>
      </c>
      <c r="B15" s="205" t="s">
        <v>11</v>
      </c>
      <c r="C15" s="206">
        <v>126.95461</v>
      </c>
      <c r="D15" s="165">
        <v>59</v>
      </c>
      <c r="E15" s="240">
        <f t="shared" si="6"/>
        <v>46.473302544901678</v>
      </c>
      <c r="F15" s="239">
        <v>86</v>
      </c>
      <c r="G15" s="99">
        <f t="shared" si="0"/>
        <v>-27</v>
      </c>
      <c r="H15" s="301">
        <v>125</v>
      </c>
      <c r="I15" s="131">
        <v>135</v>
      </c>
      <c r="J15" s="291">
        <f t="shared" si="1"/>
        <v>108</v>
      </c>
      <c r="K15" s="240">
        <v>138.6</v>
      </c>
      <c r="L15" s="243">
        <f t="shared" si="2"/>
        <v>-3.5999999999999943</v>
      </c>
      <c r="M15" s="131">
        <f t="shared" si="3"/>
        <v>22.881355932203391</v>
      </c>
      <c r="N15" s="74">
        <f t="shared" si="4"/>
        <v>16.11627906976744</v>
      </c>
      <c r="O15" s="99">
        <f t="shared" si="10"/>
        <v>6.7650768624359507</v>
      </c>
    </row>
    <row r="16" spans="1:20" s="1" customFormat="1" ht="15" customHeight="1" x14ac:dyDescent="0.2">
      <c r="A16" s="101">
        <f t="shared" si="5"/>
        <v>2.0459999999999998</v>
      </c>
      <c r="B16" s="205" t="s">
        <v>58</v>
      </c>
      <c r="C16" s="206">
        <v>10.37842</v>
      </c>
      <c r="D16" s="165">
        <v>2.0459999999999998</v>
      </c>
      <c r="E16" s="240">
        <f t="shared" si="6"/>
        <v>19.713983438712248</v>
      </c>
      <c r="F16" s="239">
        <v>5.86</v>
      </c>
      <c r="G16" s="99">
        <f t="shared" si="0"/>
        <v>-3.8140000000000005</v>
      </c>
      <c r="H16" s="301">
        <v>13.4</v>
      </c>
      <c r="I16" s="131">
        <v>3.0409999999999999</v>
      </c>
      <c r="J16" s="291">
        <f t="shared" si="1"/>
        <v>22.694029850746269</v>
      </c>
      <c r="K16" s="240">
        <v>8.99</v>
      </c>
      <c r="L16" s="243">
        <f t="shared" si="2"/>
        <v>-5.9489999999999998</v>
      </c>
      <c r="M16" s="131">
        <f t="shared" si="3"/>
        <v>14.863147605083089</v>
      </c>
      <c r="N16" s="74">
        <f t="shared" si="4"/>
        <v>15.341296928327646</v>
      </c>
      <c r="O16" s="99">
        <f t="shared" si="10"/>
        <v>-0.47814932324455661</v>
      </c>
    </row>
    <row r="17" spans="1:15" s="1" customFormat="1" ht="15.75" x14ac:dyDescent="0.2">
      <c r="A17" s="101">
        <f t="shared" si="5"/>
        <v>61.04</v>
      </c>
      <c r="B17" s="205" t="s">
        <v>12</v>
      </c>
      <c r="C17" s="206">
        <v>150.53366</v>
      </c>
      <c r="D17" s="165">
        <v>61.04</v>
      </c>
      <c r="E17" s="240">
        <f t="shared" si="6"/>
        <v>40.549070553389853</v>
      </c>
      <c r="F17" s="239">
        <v>103.6</v>
      </c>
      <c r="G17" s="99">
        <f t="shared" si="0"/>
        <v>-42.559999999999995</v>
      </c>
      <c r="H17" s="301">
        <v>252</v>
      </c>
      <c r="I17" s="131">
        <v>121.88</v>
      </c>
      <c r="J17" s="291">
        <f t="shared" si="1"/>
        <v>48.36507936507936</v>
      </c>
      <c r="K17" s="240">
        <v>195.3</v>
      </c>
      <c r="L17" s="243">
        <f t="shared" si="2"/>
        <v>-73.420000000000016</v>
      </c>
      <c r="M17" s="131">
        <f t="shared" si="3"/>
        <v>19.967234600262124</v>
      </c>
      <c r="N17" s="74">
        <f t="shared" si="4"/>
        <v>18.851351351351354</v>
      </c>
      <c r="O17" s="99">
        <f t="shared" si="10"/>
        <v>1.1158832489107695</v>
      </c>
    </row>
    <row r="18" spans="1:15" s="1" customFormat="1" ht="15.75" x14ac:dyDescent="0.2">
      <c r="A18" s="101">
        <f t="shared" si="5"/>
        <v>32.869999999999997</v>
      </c>
      <c r="B18" s="205" t="s">
        <v>13</v>
      </c>
      <c r="C18" s="206">
        <v>80.02158</v>
      </c>
      <c r="D18" s="165">
        <v>32.869999999999997</v>
      </c>
      <c r="E18" s="240">
        <f t="shared" si="6"/>
        <v>41.076419635803241</v>
      </c>
      <c r="F18" s="239">
        <v>49.77</v>
      </c>
      <c r="G18" s="99">
        <f t="shared" si="0"/>
        <v>-16.900000000000006</v>
      </c>
      <c r="H18" s="301">
        <v>132.4</v>
      </c>
      <c r="I18" s="131">
        <v>61.076000000000001</v>
      </c>
      <c r="J18" s="291">
        <f t="shared" si="1"/>
        <v>46.129909365558916</v>
      </c>
      <c r="K18" s="240">
        <v>82.581000000000003</v>
      </c>
      <c r="L18" s="243">
        <f t="shared" si="2"/>
        <v>-21.505000000000003</v>
      </c>
      <c r="M18" s="131">
        <f t="shared" si="3"/>
        <v>18.581076969881352</v>
      </c>
      <c r="N18" s="74">
        <f t="shared" si="4"/>
        <v>16.592525617842075</v>
      </c>
      <c r="O18" s="99">
        <f t="shared" si="10"/>
        <v>1.988551352039277</v>
      </c>
    </row>
    <row r="19" spans="1:15" s="1" customFormat="1" ht="15" hidden="1" customHeight="1" x14ac:dyDescent="0.2">
      <c r="A19" s="101" t="str">
        <f t="shared" si="5"/>
        <v>x</v>
      </c>
      <c r="B19" s="205" t="s">
        <v>14</v>
      </c>
      <c r="C19" s="206">
        <v>1E-3</v>
      </c>
      <c r="D19" s="165">
        <v>0</v>
      </c>
      <c r="E19" s="240">
        <f t="shared" si="6"/>
        <v>0</v>
      </c>
      <c r="F19" s="239">
        <v>0</v>
      </c>
      <c r="G19" s="99">
        <f t="shared" si="0"/>
        <v>0</v>
      </c>
      <c r="H19" s="301"/>
      <c r="I19" s="131">
        <v>0</v>
      </c>
      <c r="J19" s="291" t="str">
        <f t="shared" si="1"/>
        <v/>
      </c>
      <c r="K19" s="240">
        <v>0</v>
      </c>
      <c r="L19" s="243">
        <f t="shared" si="2"/>
        <v>0</v>
      </c>
      <c r="M19" s="131" t="str">
        <f t="shared" si="3"/>
        <v/>
      </c>
      <c r="N19" s="74" t="str">
        <f t="shared" si="4"/>
        <v/>
      </c>
      <c r="O19" s="99" t="str">
        <f t="shared" si="10"/>
        <v/>
      </c>
    </row>
    <row r="20" spans="1:15" s="1" customFormat="1" ht="15.75" x14ac:dyDescent="0.2">
      <c r="A20" s="101">
        <f t="shared" si="5"/>
        <v>79.347999999999999</v>
      </c>
      <c r="B20" s="205" t="s">
        <v>15</v>
      </c>
      <c r="C20" s="206">
        <v>194.4684</v>
      </c>
      <c r="D20" s="165">
        <v>79.347999999999999</v>
      </c>
      <c r="E20" s="240">
        <f t="shared" si="6"/>
        <v>40.802515987173237</v>
      </c>
      <c r="F20" s="239">
        <v>164.33600000000001</v>
      </c>
      <c r="G20" s="99">
        <f t="shared" si="0"/>
        <v>-84.988000000000014</v>
      </c>
      <c r="H20" s="301">
        <v>246.4</v>
      </c>
      <c r="I20" s="131">
        <v>161.65</v>
      </c>
      <c r="J20" s="291">
        <f t="shared" si="1"/>
        <v>65.60470779220779</v>
      </c>
      <c r="K20" s="240">
        <v>303.97000000000003</v>
      </c>
      <c r="L20" s="243">
        <f t="shared" si="2"/>
        <v>-142.32000000000002</v>
      </c>
      <c r="M20" s="131">
        <f t="shared" si="3"/>
        <v>20.372284115541667</v>
      </c>
      <c r="N20" s="74">
        <f t="shared" si="4"/>
        <v>18.496860091519814</v>
      </c>
      <c r="O20" s="99">
        <f t="shared" si="10"/>
        <v>1.8754240240218536</v>
      </c>
    </row>
    <row r="21" spans="1:15" s="1" customFormat="1" ht="15" hidden="1" customHeight="1" x14ac:dyDescent="0.2">
      <c r="A21" s="101" t="str">
        <f t="shared" si="5"/>
        <v>x</v>
      </c>
      <c r="B21" s="205" t="s">
        <v>16</v>
      </c>
      <c r="C21" s="206"/>
      <c r="D21" s="165">
        <v>0</v>
      </c>
      <c r="E21" s="240">
        <f t="shared" si="6"/>
        <v>0</v>
      </c>
      <c r="F21" s="239">
        <v>0</v>
      </c>
      <c r="G21" s="99">
        <f t="shared" si="0"/>
        <v>0</v>
      </c>
      <c r="H21" s="301"/>
      <c r="I21" s="131">
        <v>0</v>
      </c>
      <c r="J21" s="291" t="str">
        <f t="shared" si="1"/>
        <v/>
      </c>
      <c r="K21" s="240">
        <v>0</v>
      </c>
      <c r="L21" s="243">
        <f t="shared" si="2"/>
        <v>0</v>
      </c>
      <c r="M21" s="131" t="str">
        <f t="shared" si="3"/>
        <v/>
      </c>
      <c r="N21" s="74" t="str">
        <f t="shared" si="4"/>
        <v/>
      </c>
      <c r="O21" s="99" t="str">
        <f t="shared" si="10"/>
        <v/>
      </c>
    </row>
    <row r="22" spans="1:15" s="1" customFormat="1" ht="15.75" x14ac:dyDescent="0.2">
      <c r="A22" s="101">
        <f t="shared" si="5"/>
        <v>15</v>
      </c>
      <c r="B22" s="205" t="s">
        <v>17</v>
      </c>
      <c r="C22" s="206">
        <v>45.15155</v>
      </c>
      <c r="D22" s="165">
        <v>15</v>
      </c>
      <c r="E22" s="240">
        <f t="shared" si="6"/>
        <v>33.221450869350001</v>
      </c>
      <c r="F22" s="239">
        <v>32.9</v>
      </c>
      <c r="G22" s="99">
        <f t="shared" si="0"/>
        <v>-17.899999999999999</v>
      </c>
      <c r="H22" s="301">
        <v>63</v>
      </c>
      <c r="I22" s="131">
        <v>36.299999999999997</v>
      </c>
      <c r="J22" s="291">
        <f t="shared" si="1"/>
        <v>57.619047619047613</v>
      </c>
      <c r="K22" s="240">
        <v>56.3</v>
      </c>
      <c r="L22" s="243">
        <f t="shared" si="2"/>
        <v>-20</v>
      </c>
      <c r="M22" s="131">
        <f t="shared" si="3"/>
        <v>24.2</v>
      </c>
      <c r="N22" s="74">
        <f t="shared" si="4"/>
        <v>17.112462006079028</v>
      </c>
      <c r="O22" s="99">
        <f t="shared" si="10"/>
        <v>7.0875379939209715</v>
      </c>
    </row>
    <row r="23" spans="1:15" s="1" customFormat="1" ht="15" hidden="1" customHeight="1" x14ac:dyDescent="0.2">
      <c r="A23" s="101" t="str">
        <f t="shared" si="5"/>
        <v>x</v>
      </c>
      <c r="B23" s="205" t="s">
        <v>18</v>
      </c>
      <c r="C23" s="206">
        <v>0.13200000000000001</v>
      </c>
      <c r="D23" s="165">
        <v>0</v>
      </c>
      <c r="E23" s="240">
        <f t="shared" si="6"/>
        <v>0</v>
      </c>
      <c r="F23" s="239">
        <v>0</v>
      </c>
      <c r="G23" s="99">
        <f t="shared" si="0"/>
        <v>0</v>
      </c>
      <c r="H23" s="301"/>
      <c r="I23" s="131">
        <v>0</v>
      </c>
      <c r="J23" s="291" t="str">
        <f t="shared" si="1"/>
        <v/>
      </c>
      <c r="K23" s="240">
        <v>0</v>
      </c>
      <c r="L23" s="243">
        <f t="shared" si="2"/>
        <v>0</v>
      </c>
      <c r="M23" s="131" t="str">
        <f t="shared" si="3"/>
        <v/>
      </c>
      <c r="N23" s="74" t="str">
        <f t="shared" si="4"/>
        <v/>
      </c>
      <c r="O23" s="99" t="str">
        <f t="shared" si="10"/>
        <v/>
      </c>
    </row>
    <row r="24" spans="1:15" s="1" customFormat="1" ht="15" hidden="1" customHeight="1" x14ac:dyDescent="0.2">
      <c r="A24" s="101" t="str">
        <f t="shared" si="5"/>
        <v>x</v>
      </c>
      <c r="B24" s="205" t="s">
        <v>136</v>
      </c>
      <c r="C24" s="206">
        <v>2.0000000000000001E-4</v>
      </c>
      <c r="D24" s="165" t="s">
        <v>136</v>
      </c>
      <c r="E24" s="240">
        <f t="shared" si="6"/>
        <v>0</v>
      </c>
      <c r="F24" s="239" t="s">
        <v>136</v>
      </c>
      <c r="G24" s="99" t="str">
        <f t="shared" si="0"/>
        <v/>
      </c>
      <c r="H24" s="301"/>
      <c r="I24" s="131" t="s">
        <v>136</v>
      </c>
      <c r="J24" s="291" t="str">
        <f t="shared" si="1"/>
        <v/>
      </c>
      <c r="K24" s="240" t="s">
        <v>136</v>
      </c>
      <c r="L24" s="243" t="str">
        <f t="shared" si="2"/>
        <v/>
      </c>
      <c r="M24" s="131" t="str">
        <f t="shared" si="3"/>
        <v/>
      </c>
      <c r="N24" s="74" t="str">
        <f t="shared" si="4"/>
        <v/>
      </c>
      <c r="O24" s="99" t="str">
        <f t="shared" si="10"/>
        <v/>
      </c>
    </row>
    <row r="25" spans="1:15" s="13" customFormat="1" ht="15.75" x14ac:dyDescent="0.25">
      <c r="A25" s="101">
        <f t="shared" si="5"/>
        <v>11.430999999999999</v>
      </c>
      <c r="B25" s="203" t="s">
        <v>19</v>
      </c>
      <c r="C25" s="204">
        <v>13.9283</v>
      </c>
      <c r="D25" s="226">
        <f>SUM(D26:D35)</f>
        <v>11.430999999999999</v>
      </c>
      <c r="E25" s="78">
        <f t="shared" si="6"/>
        <v>82.070317267721109</v>
      </c>
      <c r="F25" s="130">
        <f>SUM(F26:F35)</f>
        <v>3.456</v>
      </c>
      <c r="G25" s="25">
        <f>D25-F25</f>
        <v>7.9749999999999996</v>
      </c>
      <c r="H25" s="302">
        <v>29</v>
      </c>
      <c r="I25" s="132">
        <f>SUM(I26:I35)</f>
        <v>25.535</v>
      </c>
      <c r="J25" s="340">
        <f t="shared" si="1"/>
        <v>88.051724137931032</v>
      </c>
      <c r="K25" s="241">
        <f>SUM(K26:K35)</f>
        <v>11.128</v>
      </c>
      <c r="L25" s="244">
        <f>I25-K25</f>
        <v>14.407</v>
      </c>
      <c r="M25" s="24">
        <f>IF(D25&gt;0,I25/D25*10,"")</f>
        <v>22.338378094654885</v>
      </c>
      <c r="N25" s="21">
        <f>IF(F25&gt;0,K25/F25*10,"")</f>
        <v>32.199074074074076</v>
      </c>
      <c r="O25" s="140">
        <f>IFERROR(M25-N25,"")</f>
        <v>-9.8606959794191908</v>
      </c>
    </row>
    <row r="26" spans="1:15" s="1" customFormat="1" ht="15" hidden="1" customHeight="1" x14ac:dyDescent="0.2">
      <c r="A26" s="101" t="str">
        <f t="shared" si="5"/>
        <v>x</v>
      </c>
      <c r="B26" s="205" t="s">
        <v>137</v>
      </c>
      <c r="C26" s="206"/>
      <c r="D26" s="165">
        <v>0</v>
      </c>
      <c r="E26" s="240">
        <f t="shared" si="6"/>
        <v>0</v>
      </c>
      <c r="F26" s="239">
        <v>0</v>
      </c>
      <c r="G26" s="99">
        <f t="shared" ref="G26:G35" si="11">IFERROR(D26-F26,"")</f>
        <v>0</v>
      </c>
      <c r="H26" s="301"/>
      <c r="I26" s="131">
        <v>0</v>
      </c>
      <c r="J26" s="291" t="str">
        <f t="shared" si="1"/>
        <v/>
      </c>
      <c r="K26" s="240">
        <v>0</v>
      </c>
      <c r="L26" s="243">
        <f t="shared" ref="L26:L35" si="12">IFERROR(I26-K26,"")</f>
        <v>0</v>
      </c>
      <c r="M26" s="131" t="str">
        <f t="shared" ref="M26:M35" si="13">IFERROR(IF(D26&gt;0,I26/D26*10,""),"")</f>
        <v/>
      </c>
      <c r="N26" s="74" t="str">
        <f t="shared" ref="N26:N35" si="14">IFERROR(IF(F26&gt;0,K26/F26*10,""),"")</f>
        <v/>
      </c>
      <c r="O26" s="99" t="str">
        <f t="shared" ref="O26:O89" si="15">IFERROR(M26-N26,"")</f>
        <v/>
      </c>
    </row>
    <row r="27" spans="1:15" s="1" customFormat="1" ht="15" hidden="1" customHeight="1" x14ac:dyDescent="0.2">
      <c r="A27" s="101" t="str">
        <f t="shared" si="5"/>
        <v>x</v>
      </c>
      <c r="B27" s="205" t="s">
        <v>20</v>
      </c>
      <c r="C27" s="206"/>
      <c r="D27" s="165">
        <v>0</v>
      </c>
      <c r="E27" s="240">
        <f t="shared" si="6"/>
        <v>0</v>
      </c>
      <c r="F27" s="239">
        <v>0</v>
      </c>
      <c r="G27" s="99">
        <f t="shared" si="11"/>
        <v>0</v>
      </c>
      <c r="H27" s="301"/>
      <c r="I27" s="131">
        <v>0</v>
      </c>
      <c r="J27" s="291" t="str">
        <f t="shared" si="1"/>
        <v/>
      </c>
      <c r="K27" s="240">
        <v>0</v>
      </c>
      <c r="L27" s="243">
        <f t="shared" si="12"/>
        <v>0</v>
      </c>
      <c r="M27" s="131" t="str">
        <f t="shared" si="13"/>
        <v/>
      </c>
      <c r="N27" s="74" t="str">
        <f t="shared" si="14"/>
        <v/>
      </c>
      <c r="O27" s="99" t="str">
        <f t="shared" si="15"/>
        <v/>
      </c>
    </row>
    <row r="28" spans="1:15" s="1" customFormat="1" ht="15" hidden="1" customHeight="1" x14ac:dyDescent="0.2">
      <c r="A28" s="101" t="str">
        <f t="shared" si="5"/>
        <v>x</v>
      </c>
      <c r="B28" s="205" t="s">
        <v>21</v>
      </c>
      <c r="C28" s="206"/>
      <c r="D28" s="165">
        <v>0</v>
      </c>
      <c r="E28" s="240">
        <f t="shared" si="6"/>
        <v>0</v>
      </c>
      <c r="F28" s="239">
        <v>0</v>
      </c>
      <c r="G28" s="99">
        <f t="shared" si="11"/>
        <v>0</v>
      </c>
      <c r="H28" s="301"/>
      <c r="I28" s="131">
        <v>0</v>
      </c>
      <c r="J28" s="291" t="str">
        <f t="shared" si="1"/>
        <v/>
      </c>
      <c r="K28" s="240">
        <v>0</v>
      </c>
      <c r="L28" s="243">
        <f t="shared" si="12"/>
        <v>0</v>
      </c>
      <c r="M28" s="131" t="str">
        <f t="shared" si="13"/>
        <v/>
      </c>
      <c r="N28" s="74" t="str">
        <f t="shared" si="14"/>
        <v/>
      </c>
      <c r="O28" s="99" t="str">
        <f t="shared" si="15"/>
        <v/>
      </c>
    </row>
    <row r="29" spans="1:15" s="1" customFormat="1" ht="15" hidden="1" customHeight="1" x14ac:dyDescent="0.2">
      <c r="A29" s="101" t="str">
        <f t="shared" si="5"/>
        <v>x</v>
      </c>
      <c r="B29" s="205" t="s">
        <v>136</v>
      </c>
      <c r="C29" s="206"/>
      <c r="D29" s="165" t="s">
        <v>136</v>
      </c>
      <c r="E29" s="240">
        <f t="shared" si="6"/>
        <v>0</v>
      </c>
      <c r="F29" s="239" t="s">
        <v>136</v>
      </c>
      <c r="G29" s="99" t="str">
        <f t="shared" si="11"/>
        <v/>
      </c>
      <c r="H29" s="301"/>
      <c r="I29" s="131" t="s">
        <v>136</v>
      </c>
      <c r="J29" s="291" t="str">
        <f t="shared" si="1"/>
        <v/>
      </c>
      <c r="K29" s="240" t="s">
        <v>136</v>
      </c>
      <c r="L29" s="243" t="str">
        <f t="shared" si="12"/>
        <v/>
      </c>
      <c r="M29" s="131" t="str">
        <f t="shared" si="13"/>
        <v/>
      </c>
      <c r="N29" s="74" t="str">
        <f t="shared" si="14"/>
        <v/>
      </c>
      <c r="O29" s="99" t="str">
        <f t="shared" si="15"/>
        <v/>
      </c>
    </row>
    <row r="30" spans="1:15" s="1" customFormat="1" ht="15" hidden="1" customHeight="1" x14ac:dyDescent="0.2">
      <c r="A30" s="101" t="str">
        <f t="shared" si="5"/>
        <v>x</v>
      </c>
      <c r="B30" s="205" t="s">
        <v>22</v>
      </c>
      <c r="C30" s="206"/>
      <c r="D30" s="165">
        <v>0</v>
      </c>
      <c r="E30" s="240">
        <f t="shared" si="6"/>
        <v>0</v>
      </c>
      <c r="F30" s="239">
        <v>0</v>
      </c>
      <c r="G30" s="99">
        <f t="shared" si="11"/>
        <v>0</v>
      </c>
      <c r="H30" s="301"/>
      <c r="I30" s="131">
        <v>0</v>
      </c>
      <c r="J30" s="291" t="str">
        <f t="shared" si="1"/>
        <v/>
      </c>
      <c r="K30" s="240">
        <v>0</v>
      </c>
      <c r="L30" s="243">
        <f t="shared" si="12"/>
        <v>0</v>
      </c>
      <c r="M30" s="131" t="str">
        <f t="shared" si="13"/>
        <v/>
      </c>
      <c r="N30" s="74" t="str">
        <f t="shared" si="14"/>
        <v/>
      </c>
      <c r="O30" s="99" t="str">
        <f t="shared" si="15"/>
        <v/>
      </c>
    </row>
    <row r="31" spans="1:15" s="1" customFormat="1" ht="15.75" x14ac:dyDescent="0.2">
      <c r="A31" s="101">
        <f t="shared" si="5"/>
        <v>11.430999999999999</v>
      </c>
      <c r="B31" s="205" t="s">
        <v>83</v>
      </c>
      <c r="C31" s="206">
        <v>13.526300000000001</v>
      </c>
      <c r="D31" s="165">
        <v>11.430999999999999</v>
      </c>
      <c r="E31" s="240">
        <f t="shared" si="6"/>
        <v>84.509437170549219</v>
      </c>
      <c r="F31" s="239">
        <v>3.411</v>
      </c>
      <c r="G31" s="99">
        <f t="shared" si="11"/>
        <v>8.02</v>
      </c>
      <c r="H31" s="301">
        <v>28.5</v>
      </c>
      <c r="I31" s="131">
        <v>25.535</v>
      </c>
      <c r="J31" s="291">
        <f t="shared" si="1"/>
        <v>89.596491228070178</v>
      </c>
      <c r="K31" s="240">
        <v>11.058</v>
      </c>
      <c r="L31" s="243">
        <f t="shared" si="12"/>
        <v>14.477</v>
      </c>
      <c r="M31" s="131">
        <f t="shared" si="13"/>
        <v>22.338378094654885</v>
      </c>
      <c r="N31" s="74">
        <f t="shared" si="14"/>
        <v>32.418645558487242</v>
      </c>
      <c r="O31" s="99">
        <f t="shared" si="15"/>
        <v>-10.080267463832357</v>
      </c>
    </row>
    <row r="32" spans="1:15" s="1" customFormat="1" ht="15" hidden="1" customHeight="1" x14ac:dyDescent="0.2">
      <c r="A32" s="101" t="str">
        <f t="shared" si="5"/>
        <v>x</v>
      </c>
      <c r="B32" s="205" t="s">
        <v>23</v>
      </c>
      <c r="C32" s="206"/>
      <c r="D32" s="165">
        <v>0</v>
      </c>
      <c r="E32" s="240">
        <f t="shared" si="6"/>
        <v>0</v>
      </c>
      <c r="F32" s="239">
        <v>0</v>
      </c>
      <c r="G32" s="99">
        <f t="shared" si="11"/>
        <v>0</v>
      </c>
      <c r="H32" s="301"/>
      <c r="I32" s="131">
        <v>0</v>
      </c>
      <c r="J32" s="291" t="str">
        <f t="shared" si="1"/>
        <v/>
      </c>
      <c r="K32" s="240">
        <v>0</v>
      </c>
      <c r="L32" s="243">
        <f t="shared" si="12"/>
        <v>0</v>
      </c>
      <c r="M32" s="131" t="str">
        <f t="shared" si="13"/>
        <v/>
      </c>
      <c r="N32" s="74" t="str">
        <f t="shared" si="14"/>
        <v/>
      </c>
      <c r="O32" s="99" t="str">
        <f t="shared" si="15"/>
        <v/>
      </c>
    </row>
    <row r="33" spans="1:17" s="1" customFormat="1" ht="15" hidden="1" customHeight="1" x14ac:dyDescent="0.2">
      <c r="A33" s="101" t="str">
        <f t="shared" si="5"/>
        <v>x</v>
      </c>
      <c r="B33" s="205" t="s">
        <v>24</v>
      </c>
      <c r="C33" s="206"/>
      <c r="D33" s="165">
        <v>0</v>
      </c>
      <c r="E33" s="240">
        <f t="shared" si="6"/>
        <v>0</v>
      </c>
      <c r="F33" s="239">
        <v>0</v>
      </c>
      <c r="G33" s="99">
        <f t="shared" si="11"/>
        <v>0</v>
      </c>
      <c r="H33" s="301"/>
      <c r="I33" s="131">
        <v>0</v>
      </c>
      <c r="J33" s="291" t="str">
        <f t="shared" si="1"/>
        <v/>
      </c>
      <c r="K33" s="240">
        <v>0</v>
      </c>
      <c r="L33" s="243">
        <f t="shared" si="12"/>
        <v>0</v>
      </c>
      <c r="M33" s="131" t="str">
        <f t="shared" si="13"/>
        <v/>
      </c>
      <c r="N33" s="74" t="str">
        <f t="shared" si="14"/>
        <v/>
      </c>
      <c r="O33" s="99" t="str">
        <f t="shared" si="15"/>
        <v/>
      </c>
    </row>
    <row r="34" spans="1:17" s="1" customFormat="1" ht="15" hidden="1" customHeight="1" x14ac:dyDescent="0.2">
      <c r="A34" s="101" t="str">
        <f t="shared" si="5"/>
        <v>x</v>
      </c>
      <c r="B34" s="205" t="s">
        <v>25</v>
      </c>
      <c r="C34" s="206"/>
      <c r="D34" s="165">
        <v>0</v>
      </c>
      <c r="E34" s="240">
        <f t="shared" si="6"/>
        <v>0</v>
      </c>
      <c r="F34" s="239">
        <v>0</v>
      </c>
      <c r="G34" s="99">
        <f t="shared" si="11"/>
        <v>0</v>
      </c>
      <c r="H34" s="301"/>
      <c r="I34" s="131">
        <v>0</v>
      </c>
      <c r="J34" s="291" t="str">
        <f t="shared" si="1"/>
        <v/>
      </c>
      <c r="K34" s="240">
        <v>0</v>
      </c>
      <c r="L34" s="243">
        <f t="shared" si="12"/>
        <v>0</v>
      </c>
      <c r="M34" s="131" t="str">
        <f t="shared" si="13"/>
        <v/>
      </c>
      <c r="N34" s="74" t="str">
        <f t="shared" si="14"/>
        <v/>
      </c>
      <c r="O34" s="99" t="str">
        <f t="shared" si="15"/>
        <v/>
      </c>
    </row>
    <row r="35" spans="1:17" s="1" customFormat="1" ht="15" hidden="1" customHeight="1" x14ac:dyDescent="0.2">
      <c r="A35" s="101" t="str">
        <f t="shared" si="5"/>
        <v>x</v>
      </c>
      <c r="B35" s="205" t="s">
        <v>26</v>
      </c>
      <c r="C35" s="206">
        <v>0.40200000000000002</v>
      </c>
      <c r="D35" s="165">
        <v>0</v>
      </c>
      <c r="E35" s="240">
        <f t="shared" si="6"/>
        <v>0</v>
      </c>
      <c r="F35" s="239">
        <v>4.4999999999999998E-2</v>
      </c>
      <c r="G35" s="99">
        <f t="shared" si="11"/>
        <v>-4.4999999999999998E-2</v>
      </c>
      <c r="H35" s="301">
        <v>0.5</v>
      </c>
      <c r="I35" s="131">
        <v>0</v>
      </c>
      <c r="J35" s="291">
        <f t="shared" si="1"/>
        <v>0</v>
      </c>
      <c r="K35" s="240">
        <v>7.0000000000000007E-2</v>
      </c>
      <c r="L35" s="243">
        <f t="shared" si="12"/>
        <v>-7.0000000000000007E-2</v>
      </c>
      <c r="M35" s="131" t="str">
        <f t="shared" si="13"/>
        <v/>
      </c>
      <c r="N35" s="74">
        <f t="shared" si="14"/>
        <v>15.555555555555557</v>
      </c>
      <c r="O35" s="99" t="str">
        <f t="shared" si="15"/>
        <v/>
      </c>
    </row>
    <row r="36" spans="1:17" s="13" customFormat="1" ht="15.75" x14ac:dyDescent="0.25">
      <c r="A36" s="101">
        <f t="shared" si="5"/>
        <v>192.81400000000002</v>
      </c>
      <c r="B36" s="203" t="s">
        <v>59</v>
      </c>
      <c r="C36" s="204">
        <v>231.4893199</v>
      </c>
      <c r="D36" s="226">
        <f>SUM(D37:D44)</f>
        <v>192.81400000000002</v>
      </c>
      <c r="E36" s="78">
        <f t="shared" si="6"/>
        <v>83.292827540939186</v>
      </c>
      <c r="F36" s="130">
        <f>SUM(F37:F44)</f>
        <v>154.31100000000001</v>
      </c>
      <c r="G36" s="25">
        <f>D36-F36</f>
        <v>38.503000000000014</v>
      </c>
      <c r="H36" s="302">
        <v>377.40690000000001</v>
      </c>
      <c r="I36" s="132">
        <f>SUM(I37:I44)</f>
        <v>413.92700000000002</v>
      </c>
      <c r="J36" s="340">
        <f t="shared" si="1"/>
        <v>109.6765851392754</v>
      </c>
      <c r="K36" s="241">
        <f>SUM(K37:K44)</f>
        <v>280.67999999999995</v>
      </c>
      <c r="L36" s="244">
        <f>I36-K36</f>
        <v>133.24700000000007</v>
      </c>
      <c r="M36" s="24">
        <f>IF(D36&gt;0,I36/D36*10,"")</f>
        <v>21.467683881875796</v>
      </c>
      <c r="N36" s="21">
        <f>IF(F36&gt;0,K36/F36*10,"")</f>
        <v>18.189241207690959</v>
      </c>
      <c r="O36" s="140">
        <f t="shared" si="15"/>
        <v>3.2784426741848378</v>
      </c>
      <c r="P36" s="14"/>
      <c r="Q36" s="14"/>
    </row>
    <row r="37" spans="1:17" s="17" customFormat="1" ht="15.75" x14ac:dyDescent="0.2">
      <c r="A37" s="101">
        <f t="shared" si="5"/>
        <v>9.4640000000000004</v>
      </c>
      <c r="B37" s="205" t="s">
        <v>84</v>
      </c>
      <c r="C37" s="206">
        <v>11.453099999999999</v>
      </c>
      <c r="D37" s="165">
        <v>9.4640000000000004</v>
      </c>
      <c r="E37" s="240">
        <f t="shared" si="6"/>
        <v>82.632649675633687</v>
      </c>
      <c r="F37" s="239">
        <v>2.5950000000000002</v>
      </c>
      <c r="G37" s="99">
        <f t="shared" ref="G37:G44" si="16">IFERROR(D37-F37,"")</f>
        <v>6.8689999999999998</v>
      </c>
      <c r="H37" s="301">
        <v>17.888000000000002</v>
      </c>
      <c r="I37" s="131">
        <v>14.537000000000001</v>
      </c>
      <c r="J37" s="291">
        <f t="shared" ref="J37:J68" si="17">IFERROR(I37/H37*100,"")</f>
        <v>81.266771019678004</v>
      </c>
      <c r="K37" s="240">
        <v>4.4119999999999999</v>
      </c>
      <c r="L37" s="243">
        <f t="shared" ref="L37:L44" si="18">IFERROR(I37-K37,"")</f>
        <v>10.125</v>
      </c>
      <c r="M37" s="131">
        <f t="shared" ref="M37:M44" si="19">IFERROR(IF(D37&gt;0,I37/D37*10,""),"")</f>
        <v>15.36031276415892</v>
      </c>
      <c r="N37" s="74">
        <f t="shared" ref="N37:N44" si="20">IFERROR(IF(F37&gt;0,K37/F37*10,""),"")</f>
        <v>17.001926782273603</v>
      </c>
      <c r="O37" s="99">
        <f t="shared" si="15"/>
        <v>-1.6416140181146837</v>
      </c>
      <c r="P37" s="1"/>
      <c r="Q37" s="1"/>
    </row>
    <row r="38" spans="1:17" s="1" customFormat="1" ht="15" hidden="1" customHeight="1" x14ac:dyDescent="0.2">
      <c r="A38" s="101" t="str">
        <f t="shared" si="5"/>
        <v>x</v>
      </c>
      <c r="B38" s="205" t="s">
        <v>85</v>
      </c>
      <c r="C38" s="206">
        <v>1.4999999999999999E-2</v>
      </c>
      <c r="D38" s="165">
        <v>0</v>
      </c>
      <c r="E38" s="240">
        <f t="shared" si="6"/>
        <v>0</v>
      </c>
      <c r="F38" s="239">
        <v>0</v>
      </c>
      <c r="G38" s="99">
        <f t="shared" si="16"/>
        <v>0</v>
      </c>
      <c r="H38" s="301"/>
      <c r="I38" s="131">
        <v>0</v>
      </c>
      <c r="J38" s="291" t="str">
        <f t="shared" si="17"/>
        <v/>
      </c>
      <c r="K38" s="240">
        <v>0</v>
      </c>
      <c r="L38" s="243">
        <f t="shared" si="18"/>
        <v>0</v>
      </c>
      <c r="M38" s="131" t="str">
        <f t="shared" si="19"/>
        <v/>
      </c>
      <c r="N38" s="74" t="str">
        <f t="shared" si="20"/>
        <v/>
      </c>
      <c r="O38" s="99" t="str">
        <f t="shared" si="15"/>
        <v/>
      </c>
    </row>
    <row r="39" spans="1:17" s="3" customFormat="1" ht="15" customHeight="1" x14ac:dyDescent="0.2">
      <c r="A39" s="101">
        <f t="shared" si="5"/>
        <v>0.5</v>
      </c>
      <c r="B39" s="207" t="s">
        <v>63</v>
      </c>
      <c r="C39" s="206">
        <v>0.82157000000000002</v>
      </c>
      <c r="D39" s="165">
        <v>0.5</v>
      </c>
      <c r="E39" s="240">
        <f t="shared" si="6"/>
        <v>60.85908687026059</v>
      </c>
      <c r="F39" s="239">
        <v>0.16700000000000001</v>
      </c>
      <c r="G39" s="99">
        <f t="shared" si="16"/>
        <v>0.33299999999999996</v>
      </c>
      <c r="H39" s="301">
        <v>1.2189000000000001</v>
      </c>
      <c r="I39" s="131">
        <v>0.9</v>
      </c>
      <c r="J39" s="291">
        <f t="shared" si="17"/>
        <v>73.83706620723602</v>
      </c>
      <c r="K39" s="240">
        <v>0.27300000000000002</v>
      </c>
      <c r="L39" s="243">
        <f t="shared" si="18"/>
        <v>0.627</v>
      </c>
      <c r="M39" s="131">
        <f t="shared" si="19"/>
        <v>18</v>
      </c>
      <c r="N39" s="74">
        <f t="shared" si="20"/>
        <v>16.347305389221557</v>
      </c>
      <c r="O39" s="99">
        <f t="shared" si="15"/>
        <v>1.6526946107784433</v>
      </c>
    </row>
    <row r="40" spans="1:17" s="1" customFormat="1" ht="15.75" x14ac:dyDescent="0.2">
      <c r="A40" s="101">
        <f t="shared" si="5"/>
        <v>174.3</v>
      </c>
      <c r="B40" s="205" t="s">
        <v>27</v>
      </c>
      <c r="C40" s="206">
        <v>185.3821499</v>
      </c>
      <c r="D40" s="165">
        <v>174.3</v>
      </c>
      <c r="E40" s="240">
        <f t="shared" si="6"/>
        <v>94.021997314208519</v>
      </c>
      <c r="F40" s="239">
        <v>131.1</v>
      </c>
      <c r="G40" s="99">
        <f t="shared" si="16"/>
        <v>43.200000000000017</v>
      </c>
      <c r="H40" s="301">
        <v>319.10000000000002</v>
      </c>
      <c r="I40" s="131">
        <v>387.7</v>
      </c>
      <c r="J40" s="291">
        <f t="shared" si="17"/>
        <v>121.49796302099654</v>
      </c>
      <c r="K40" s="240">
        <v>247.6</v>
      </c>
      <c r="L40" s="243">
        <f t="shared" si="18"/>
        <v>140.1</v>
      </c>
      <c r="M40" s="131">
        <f t="shared" si="19"/>
        <v>22.243258749282845</v>
      </c>
      <c r="N40" s="74">
        <f t="shared" si="20"/>
        <v>18.886346300533944</v>
      </c>
      <c r="O40" s="99">
        <f t="shared" si="15"/>
        <v>3.3569124487489006</v>
      </c>
    </row>
    <row r="41" spans="1:17" s="1" customFormat="1" ht="15" hidden="1" customHeight="1" x14ac:dyDescent="0.2">
      <c r="A41" s="101" t="str">
        <f t="shared" si="5"/>
        <v>x</v>
      </c>
      <c r="B41" s="205" t="s">
        <v>28</v>
      </c>
      <c r="C41" s="206">
        <v>0.28599999999999998</v>
      </c>
      <c r="D41" s="165">
        <v>0</v>
      </c>
      <c r="E41" s="240">
        <f t="shared" si="6"/>
        <v>0</v>
      </c>
      <c r="F41" s="239">
        <v>0</v>
      </c>
      <c r="G41" s="99">
        <f t="shared" si="16"/>
        <v>0</v>
      </c>
      <c r="H41" s="301"/>
      <c r="I41" s="131">
        <v>0</v>
      </c>
      <c r="J41" s="291" t="str">
        <f t="shared" si="17"/>
        <v/>
      </c>
      <c r="K41" s="240">
        <v>0</v>
      </c>
      <c r="L41" s="243">
        <f t="shared" si="18"/>
        <v>0</v>
      </c>
      <c r="M41" s="131" t="str">
        <f t="shared" si="19"/>
        <v/>
      </c>
      <c r="N41" s="74" t="str">
        <f t="shared" si="20"/>
        <v/>
      </c>
      <c r="O41" s="99" t="str">
        <f t="shared" si="15"/>
        <v/>
      </c>
    </row>
    <row r="42" spans="1:17" s="1" customFormat="1" ht="15.75" x14ac:dyDescent="0.2">
      <c r="A42" s="101">
        <f t="shared" si="5"/>
        <v>8.5500000000000007</v>
      </c>
      <c r="B42" s="205" t="s">
        <v>29</v>
      </c>
      <c r="C42" s="206">
        <v>22.515999999999998</v>
      </c>
      <c r="D42" s="165">
        <v>8.5500000000000007</v>
      </c>
      <c r="E42" s="240">
        <f t="shared" si="6"/>
        <v>37.972996979925391</v>
      </c>
      <c r="F42" s="239">
        <v>14.09</v>
      </c>
      <c r="G42" s="99">
        <f t="shared" si="16"/>
        <v>-5.5399999999999991</v>
      </c>
      <c r="H42" s="301">
        <v>33.200000000000003</v>
      </c>
      <c r="I42" s="131">
        <v>10.79</v>
      </c>
      <c r="J42" s="291">
        <f t="shared" si="17"/>
        <v>32.499999999999993</v>
      </c>
      <c r="K42" s="240">
        <v>21.37</v>
      </c>
      <c r="L42" s="243">
        <f t="shared" si="18"/>
        <v>-10.580000000000002</v>
      </c>
      <c r="M42" s="131">
        <f t="shared" si="19"/>
        <v>12.619883040935671</v>
      </c>
      <c r="N42" s="74">
        <f t="shared" si="20"/>
        <v>15.166784953867992</v>
      </c>
      <c r="O42" s="99">
        <f t="shared" si="15"/>
        <v>-2.5469019129323218</v>
      </c>
    </row>
    <row r="43" spans="1:17" s="1" customFormat="1" ht="15.75" hidden="1" x14ac:dyDescent="0.2">
      <c r="A43" s="101" t="str">
        <f t="shared" si="5"/>
        <v>x</v>
      </c>
      <c r="B43" s="205" t="s">
        <v>30</v>
      </c>
      <c r="C43" s="206">
        <v>11.015499999999999</v>
      </c>
      <c r="D43" s="165">
        <v>0</v>
      </c>
      <c r="E43" s="240">
        <f t="shared" si="6"/>
        <v>0</v>
      </c>
      <c r="F43" s="239">
        <v>6.359</v>
      </c>
      <c r="G43" s="99">
        <f t="shared" si="16"/>
        <v>-6.359</v>
      </c>
      <c r="H43" s="301">
        <v>6</v>
      </c>
      <c r="I43" s="131">
        <v>0</v>
      </c>
      <c r="J43" s="291">
        <f t="shared" si="17"/>
        <v>0</v>
      </c>
      <c r="K43" s="240">
        <v>7.0250000000000004</v>
      </c>
      <c r="L43" s="243">
        <f t="shared" si="18"/>
        <v>-7.0250000000000004</v>
      </c>
      <c r="M43" s="131" t="str">
        <f t="shared" si="19"/>
        <v/>
      </c>
      <c r="N43" s="74">
        <f t="shared" si="20"/>
        <v>11.04733448655449</v>
      </c>
      <c r="O43" s="99" t="str">
        <f t="shared" si="15"/>
        <v/>
      </c>
    </row>
    <row r="44" spans="1:17" s="1" customFormat="1" ht="15" hidden="1" customHeight="1" x14ac:dyDescent="0.2">
      <c r="A44" s="101" t="str">
        <f t="shared" si="5"/>
        <v>x</v>
      </c>
      <c r="B44" s="205" t="s">
        <v>64</v>
      </c>
      <c r="C44" s="206"/>
      <c r="D44" s="165">
        <v>0</v>
      </c>
      <c r="E44" s="240">
        <f t="shared" si="6"/>
        <v>0</v>
      </c>
      <c r="F44" s="239">
        <v>0</v>
      </c>
      <c r="G44" s="99">
        <f t="shared" si="16"/>
        <v>0</v>
      </c>
      <c r="H44" s="301"/>
      <c r="I44" s="131">
        <v>0</v>
      </c>
      <c r="J44" s="291" t="str">
        <f t="shared" si="17"/>
        <v/>
      </c>
      <c r="K44" s="240">
        <v>0</v>
      </c>
      <c r="L44" s="243">
        <f t="shared" si="18"/>
        <v>0</v>
      </c>
      <c r="M44" s="131" t="str">
        <f t="shared" si="19"/>
        <v/>
      </c>
      <c r="N44" s="74" t="str">
        <f t="shared" si="20"/>
        <v/>
      </c>
      <c r="O44" s="99" t="str">
        <f t="shared" si="15"/>
        <v/>
      </c>
    </row>
    <row r="45" spans="1:17" s="13" customFormat="1" ht="15.75" x14ac:dyDescent="0.25">
      <c r="A45" s="101">
        <f t="shared" si="5"/>
        <v>8.9860000000000007</v>
      </c>
      <c r="B45" s="203" t="s">
        <v>62</v>
      </c>
      <c r="C45" s="204">
        <v>36.07658</v>
      </c>
      <c r="D45" s="130">
        <f>SUM(D46:D52)</f>
        <v>8.9860000000000007</v>
      </c>
      <c r="E45" s="78">
        <f t="shared" si="6"/>
        <v>24.908125991987049</v>
      </c>
      <c r="F45" s="130">
        <f>SUM(F46:F52)</f>
        <v>3.4729999999999999</v>
      </c>
      <c r="G45" s="138">
        <f>D45-F45</f>
        <v>5.5130000000000008</v>
      </c>
      <c r="H45" s="318">
        <v>56.924999999999997</v>
      </c>
      <c r="I45" s="132">
        <f>SUM(I46:I52)</f>
        <v>16.696999999999999</v>
      </c>
      <c r="J45" s="343">
        <f t="shared" si="17"/>
        <v>29.33157663592446</v>
      </c>
      <c r="K45" s="241">
        <f>SUM(K46:K52)</f>
        <v>7.2930000000000001</v>
      </c>
      <c r="L45" s="244">
        <f>I45-K45</f>
        <v>9.4039999999999999</v>
      </c>
      <c r="M45" s="24">
        <f>IF(D45&gt;0,I45/D45*10,"")</f>
        <v>18.581126196305362</v>
      </c>
      <c r="N45" s="21">
        <f>IF(F45&gt;0,K45/F45*10,"")</f>
        <v>20.99913619349266</v>
      </c>
      <c r="O45" s="140">
        <f t="shared" si="15"/>
        <v>-2.4180099971872977</v>
      </c>
    </row>
    <row r="46" spans="1:17" s="1" customFormat="1" ht="15" hidden="1" customHeight="1" x14ac:dyDescent="0.2">
      <c r="A46" s="101" t="str">
        <f t="shared" si="5"/>
        <v>x</v>
      </c>
      <c r="B46" s="205" t="s">
        <v>86</v>
      </c>
      <c r="C46" s="206">
        <v>9.4E-2</v>
      </c>
      <c r="D46" s="165">
        <v>0</v>
      </c>
      <c r="E46" s="240">
        <f t="shared" si="6"/>
        <v>0</v>
      </c>
      <c r="F46" s="239">
        <v>0</v>
      </c>
      <c r="G46" s="99">
        <f t="shared" ref="G46:G52" si="21">IFERROR(D46-F46,"")</f>
        <v>0</v>
      </c>
      <c r="H46" s="301"/>
      <c r="I46" s="131">
        <v>0</v>
      </c>
      <c r="J46" s="291" t="str">
        <f t="shared" si="17"/>
        <v/>
      </c>
      <c r="K46" s="240">
        <v>0</v>
      </c>
      <c r="L46" s="243">
        <f t="shared" ref="L46:L67" si="22">IFERROR(I46-K46,"")</f>
        <v>0</v>
      </c>
      <c r="M46" s="131" t="str">
        <f t="shared" ref="M46:M67" si="23">IFERROR(IF(D46&gt;0,I46/D46*10,""),"")</f>
        <v/>
      </c>
      <c r="N46" s="74" t="str">
        <f t="shared" ref="N46:N52" si="24">IFERROR(IF(F46&gt;0,K46/F46*10,""),"")</f>
        <v/>
      </c>
      <c r="O46" s="99" t="str">
        <f t="shared" si="15"/>
        <v/>
      </c>
    </row>
    <row r="47" spans="1:17" s="1" customFormat="1" ht="15" customHeight="1" x14ac:dyDescent="0.2">
      <c r="A47" s="101">
        <f t="shared" si="5"/>
        <v>0.43</v>
      </c>
      <c r="B47" s="205" t="s">
        <v>87</v>
      </c>
      <c r="C47" s="206">
        <v>1.8560000000000001</v>
      </c>
      <c r="D47" s="165">
        <v>0.43</v>
      </c>
      <c r="E47" s="240">
        <f t="shared" si="6"/>
        <v>23.168103448275861</v>
      </c>
      <c r="F47" s="239">
        <v>0</v>
      </c>
      <c r="G47" s="99">
        <f t="shared" si="21"/>
        <v>0.43</v>
      </c>
      <c r="H47" s="301">
        <v>1.3</v>
      </c>
      <c r="I47" s="131">
        <v>0.45</v>
      </c>
      <c r="J47" s="291">
        <f t="shared" si="17"/>
        <v>34.615384615384613</v>
      </c>
      <c r="K47" s="240">
        <v>0</v>
      </c>
      <c r="L47" s="243">
        <f t="shared" si="22"/>
        <v>0.45</v>
      </c>
      <c r="M47" s="131">
        <f t="shared" si="23"/>
        <v>10.465116279069768</v>
      </c>
      <c r="N47" s="74" t="str">
        <f t="shared" si="24"/>
        <v/>
      </c>
      <c r="O47" s="99" t="str">
        <f t="shared" si="15"/>
        <v/>
      </c>
    </row>
    <row r="48" spans="1:17" s="1" customFormat="1" ht="15.75" x14ac:dyDescent="0.2">
      <c r="A48" s="101">
        <f t="shared" si="5"/>
        <v>5</v>
      </c>
      <c r="B48" s="205" t="s">
        <v>88</v>
      </c>
      <c r="C48" s="206">
        <v>7.2778700000000001</v>
      </c>
      <c r="D48" s="165">
        <v>5</v>
      </c>
      <c r="E48" s="240">
        <f t="shared" si="6"/>
        <v>68.701419508729884</v>
      </c>
      <c r="F48" s="239">
        <v>2.895</v>
      </c>
      <c r="G48" s="99">
        <f t="shared" si="21"/>
        <v>2.105</v>
      </c>
      <c r="H48" s="301">
        <v>8.5</v>
      </c>
      <c r="I48" s="131">
        <v>12.302</v>
      </c>
      <c r="J48" s="291">
        <f t="shared" si="17"/>
        <v>144.72941176470587</v>
      </c>
      <c r="K48" s="240">
        <v>6.32</v>
      </c>
      <c r="L48" s="243">
        <f t="shared" si="22"/>
        <v>5.9819999999999993</v>
      </c>
      <c r="M48" s="131">
        <f t="shared" si="23"/>
        <v>24.603999999999999</v>
      </c>
      <c r="N48" s="74">
        <f t="shared" si="24"/>
        <v>21.830742659758204</v>
      </c>
      <c r="O48" s="99">
        <f t="shared" si="15"/>
        <v>2.7732573402417948</v>
      </c>
    </row>
    <row r="49" spans="1:17" s="1" customFormat="1" ht="15.75" hidden="1" x14ac:dyDescent="0.2">
      <c r="A49" s="101" t="str">
        <f t="shared" si="5"/>
        <v>x</v>
      </c>
      <c r="B49" s="205" t="s">
        <v>89</v>
      </c>
      <c r="C49" s="206">
        <v>0.13100000000000001</v>
      </c>
      <c r="D49" s="165">
        <v>0</v>
      </c>
      <c r="E49" s="240">
        <f t="shared" si="6"/>
        <v>0</v>
      </c>
      <c r="F49" s="239">
        <v>0</v>
      </c>
      <c r="G49" s="99">
        <f t="shared" si="21"/>
        <v>0</v>
      </c>
      <c r="H49" s="301">
        <v>2.5000000000000001E-2</v>
      </c>
      <c r="I49" s="131">
        <v>0</v>
      </c>
      <c r="J49" s="291">
        <f t="shared" si="17"/>
        <v>0</v>
      </c>
      <c r="K49" s="240">
        <v>0</v>
      </c>
      <c r="L49" s="243">
        <f t="shared" si="22"/>
        <v>0</v>
      </c>
      <c r="M49" s="131" t="str">
        <f t="shared" si="23"/>
        <v/>
      </c>
      <c r="N49" s="74" t="str">
        <f t="shared" si="24"/>
        <v/>
      </c>
      <c r="O49" s="99" t="str">
        <f t="shared" si="15"/>
        <v/>
      </c>
    </row>
    <row r="50" spans="1:17" s="1" customFormat="1" ht="15.75" x14ac:dyDescent="0.2">
      <c r="A50" s="101">
        <f t="shared" si="5"/>
        <v>3.556</v>
      </c>
      <c r="B50" s="205" t="s">
        <v>101</v>
      </c>
      <c r="C50" s="206">
        <v>11.242459999999999</v>
      </c>
      <c r="D50" s="165">
        <v>3.556</v>
      </c>
      <c r="E50" s="240">
        <f t="shared" si="6"/>
        <v>31.630088076808814</v>
      </c>
      <c r="F50" s="239">
        <v>0.27800000000000002</v>
      </c>
      <c r="G50" s="99">
        <f t="shared" si="21"/>
        <v>3.278</v>
      </c>
      <c r="H50" s="301">
        <v>22.4</v>
      </c>
      <c r="I50" s="131">
        <v>3.9449999999999998</v>
      </c>
      <c r="J50" s="291">
        <f t="shared" si="17"/>
        <v>17.611607142857146</v>
      </c>
      <c r="K50" s="240">
        <v>0.76300000000000001</v>
      </c>
      <c r="L50" s="243">
        <f t="shared" si="22"/>
        <v>3.1819999999999999</v>
      </c>
      <c r="M50" s="131">
        <f t="shared" si="23"/>
        <v>11.09392575928009</v>
      </c>
      <c r="N50" s="74">
        <f t="shared" si="24"/>
        <v>27.446043165467625</v>
      </c>
      <c r="O50" s="99">
        <f t="shared" si="15"/>
        <v>-16.352117406187535</v>
      </c>
    </row>
    <row r="51" spans="1:17" s="1" customFormat="1" ht="15" hidden="1" customHeight="1" x14ac:dyDescent="0.2">
      <c r="A51" s="101" t="str">
        <f t="shared" si="5"/>
        <v>x</v>
      </c>
      <c r="B51" s="205" t="s">
        <v>90</v>
      </c>
      <c r="C51" s="206"/>
      <c r="D51" s="165">
        <v>0</v>
      </c>
      <c r="E51" s="240">
        <f t="shared" si="6"/>
        <v>0</v>
      </c>
      <c r="F51" s="239">
        <v>0.3</v>
      </c>
      <c r="G51" s="99">
        <f t="shared" si="21"/>
        <v>-0.3</v>
      </c>
      <c r="H51" s="301"/>
      <c r="I51" s="131">
        <v>0</v>
      </c>
      <c r="J51" s="291" t="str">
        <f t="shared" si="17"/>
        <v/>
      </c>
      <c r="K51" s="240">
        <v>0.21</v>
      </c>
      <c r="L51" s="243">
        <f t="shared" si="22"/>
        <v>-0.21</v>
      </c>
      <c r="M51" s="131" t="str">
        <f t="shared" si="23"/>
        <v/>
      </c>
      <c r="N51" s="74">
        <f t="shared" si="24"/>
        <v>7</v>
      </c>
      <c r="O51" s="99" t="str">
        <f t="shared" si="15"/>
        <v/>
      </c>
    </row>
    <row r="52" spans="1:17" s="1" customFormat="1" ht="15.75" hidden="1" x14ac:dyDescent="0.2">
      <c r="A52" s="101" t="str">
        <f t="shared" si="5"/>
        <v>x</v>
      </c>
      <c r="B52" s="205" t="s">
        <v>102</v>
      </c>
      <c r="C52" s="206">
        <v>15.475250000000001</v>
      </c>
      <c r="D52" s="165">
        <v>0</v>
      </c>
      <c r="E52" s="240">
        <f t="shared" si="6"/>
        <v>0</v>
      </c>
      <c r="F52" s="239">
        <v>0</v>
      </c>
      <c r="G52" s="99">
        <f t="shared" si="21"/>
        <v>0</v>
      </c>
      <c r="H52" s="301">
        <v>24.7</v>
      </c>
      <c r="I52" s="131">
        <v>0</v>
      </c>
      <c r="J52" s="291">
        <f t="shared" si="17"/>
        <v>0</v>
      </c>
      <c r="K52" s="240">
        <v>0</v>
      </c>
      <c r="L52" s="243">
        <f t="shared" si="22"/>
        <v>0</v>
      </c>
      <c r="M52" s="131" t="str">
        <f t="shared" si="23"/>
        <v/>
      </c>
      <c r="N52" s="74" t="str">
        <f t="shared" si="24"/>
        <v/>
      </c>
      <c r="O52" s="99" t="str">
        <f t="shared" si="15"/>
        <v/>
      </c>
    </row>
    <row r="53" spans="1:17" s="13" customFormat="1" ht="15.75" x14ac:dyDescent="0.25">
      <c r="A53" s="101">
        <f t="shared" si="5"/>
        <v>123.72699999999999</v>
      </c>
      <c r="B53" s="208" t="s">
        <v>31</v>
      </c>
      <c r="C53" s="209">
        <v>263.15537</v>
      </c>
      <c r="D53" s="130">
        <f>SUM(D54:D67)</f>
        <v>123.72699999999999</v>
      </c>
      <c r="E53" s="241">
        <f t="shared" si="6"/>
        <v>47.016711078326082</v>
      </c>
      <c r="F53" s="24">
        <f>SUM(F54:F67)</f>
        <v>161.68900000000002</v>
      </c>
      <c r="G53" s="140">
        <f>D53-F53</f>
        <v>-37.962000000000032</v>
      </c>
      <c r="H53" s="237">
        <v>277.96199999999999</v>
      </c>
      <c r="I53" s="132">
        <f>SUM(I54:I67)</f>
        <v>197.39099999999999</v>
      </c>
      <c r="J53" s="241">
        <f t="shared" si="17"/>
        <v>71.01366373820882</v>
      </c>
      <c r="K53" s="241">
        <f>SUM(K54:K67)</f>
        <v>274.33300000000003</v>
      </c>
      <c r="L53" s="245">
        <f t="shared" si="22"/>
        <v>-76.942000000000036</v>
      </c>
      <c r="M53" s="130">
        <f t="shared" si="23"/>
        <v>15.953753020763454</v>
      </c>
      <c r="N53" s="21">
        <f>IF(F53&gt;0,K53/F53*10,"")</f>
        <v>16.966707691927095</v>
      </c>
      <c r="O53" s="140">
        <f t="shared" si="15"/>
        <v>-1.0129546711636408</v>
      </c>
    </row>
    <row r="54" spans="1:17" s="17" customFormat="1" ht="15" customHeight="1" x14ac:dyDescent="0.2">
      <c r="A54" s="101">
        <f t="shared" si="5"/>
        <v>6.8</v>
      </c>
      <c r="B54" s="210" t="s">
        <v>91</v>
      </c>
      <c r="C54" s="206">
        <v>8.7520000000000007</v>
      </c>
      <c r="D54" s="165">
        <v>6.8</v>
      </c>
      <c r="E54" s="240">
        <f t="shared" si="6"/>
        <v>77.696526508226682</v>
      </c>
      <c r="F54" s="239">
        <v>3.3860000000000001</v>
      </c>
      <c r="G54" s="99">
        <f t="shared" ref="G54:G67" si="25">IFERROR(D54-F54,"")</f>
        <v>3.4139999999999997</v>
      </c>
      <c r="H54" s="301">
        <v>6.8</v>
      </c>
      <c r="I54" s="131">
        <v>7.5049999999999999</v>
      </c>
      <c r="J54" s="291">
        <f t="shared" si="17"/>
        <v>110.36764705882354</v>
      </c>
      <c r="K54" s="240">
        <v>3.298</v>
      </c>
      <c r="L54" s="243">
        <f t="shared" si="22"/>
        <v>4.2069999999999999</v>
      </c>
      <c r="M54" s="131">
        <f t="shared" si="23"/>
        <v>11.036764705882353</v>
      </c>
      <c r="N54" s="74">
        <f t="shared" ref="N54:N67" si="26">IFERROR(IF(F54&gt;0,K54/F54*10,""),"")</f>
        <v>9.740106320141761</v>
      </c>
      <c r="O54" s="99">
        <f t="shared" si="15"/>
        <v>1.2966583857405922</v>
      </c>
      <c r="P54" s="1"/>
      <c r="Q54" s="1"/>
    </row>
    <row r="55" spans="1:17" s="1" customFormat="1" ht="15" hidden="1" customHeight="1" x14ac:dyDescent="0.2">
      <c r="A55" s="101" t="str">
        <f t="shared" si="5"/>
        <v>x</v>
      </c>
      <c r="B55" s="210" t="s">
        <v>92</v>
      </c>
      <c r="C55" s="206"/>
      <c r="D55" s="165">
        <v>0</v>
      </c>
      <c r="E55" s="240">
        <f t="shared" si="6"/>
        <v>0</v>
      </c>
      <c r="F55" s="239">
        <v>0</v>
      </c>
      <c r="G55" s="99">
        <f t="shared" si="25"/>
        <v>0</v>
      </c>
      <c r="H55" s="301"/>
      <c r="I55" s="131">
        <v>0</v>
      </c>
      <c r="J55" s="291" t="str">
        <f t="shared" si="17"/>
        <v/>
      </c>
      <c r="K55" s="240">
        <v>0</v>
      </c>
      <c r="L55" s="243">
        <f t="shared" si="22"/>
        <v>0</v>
      </c>
      <c r="M55" s="131" t="str">
        <f t="shared" si="23"/>
        <v/>
      </c>
      <c r="N55" s="74" t="str">
        <f t="shared" si="26"/>
        <v/>
      </c>
      <c r="O55" s="99" t="str">
        <f t="shared" si="15"/>
        <v/>
      </c>
    </row>
    <row r="56" spans="1:17" s="1" customFormat="1" ht="15.75" x14ac:dyDescent="0.2">
      <c r="A56" s="101">
        <f t="shared" si="5"/>
        <v>27.478999999999999</v>
      </c>
      <c r="B56" s="210" t="s">
        <v>93</v>
      </c>
      <c r="C56" s="206">
        <v>36.538699999999999</v>
      </c>
      <c r="D56" s="165">
        <v>27.478999999999999</v>
      </c>
      <c r="E56" s="240">
        <f t="shared" si="6"/>
        <v>75.205193397685193</v>
      </c>
      <c r="F56" s="239">
        <v>25.259</v>
      </c>
      <c r="G56" s="99">
        <f t="shared" si="25"/>
        <v>2.2199999999999989</v>
      </c>
      <c r="H56" s="301">
        <v>46</v>
      </c>
      <c r="I56" s="131">
        <v>48.264000000000003</v>
      </c>
      <c r="J56" s="291">
        <f t="shared" si="17"/>
        <v>104.92173913043479</v>
      </c>
      <c r="K56" s="240">
        <v>37.6</v>
      </c>
      <c r="L56" s="243">
        <f t="shared" si="22"/>
        <v>10.664000000000001</v>
      </c>
      <c r="M56" s="131">
        <f t="shared" si="23"/>
        <v>17.563957931511339</v>
      </c>
      <c r="N56" s="74">
        <f t="shared" si="26"/>
        <v>14.885783285165683</v>
      </c>
      <c r="O56" s="99">
        <f t="shared" si="15"/>
        <v>2.6781746463456564</v>
      </c>
    </row>
    <row r="57" spans="1:17" s="1" customFormat="1" ht="15.75" x14ac:dyDescent="0.2">
      <c r="A57" s="101">
        <f t="shared" si="5"/>
        <v>7.6</v>
      </c>
      <c r="B57" s="210" t="s">
        <v>94</v>
      </c>
      <c r="C57" s="206">
        <v>13.264620000000001</v>
      </c>
      <c r="D57" s="165">
        <v>7.6</v>
      </c>
      <c r="E57" s="240">
        <f t="shared" si="6"/>
        <v>57.295271180026262</v>
      </c>
      <c r="F57" s="239">
        <v>4.7060000000000004</v>
      </c>
      <c r="G57" s="99">
        <f t="shared" si="25"/>
        <v>2.8939999999999992</v>
      </c>
      <c r="H57" s="301">
        <v>10.3</v>
      </c>
      <c r="I57" s="131">
        <v>12</v>
      </c>
      <c r="J57" s="291">
        <f t="shared" si="17"/>
        <v>116.50485436893203</v>
      </c>
      <c r="K57" s="240">
        <v>7.1449999999999996</v>
      </c>
      <c r="L57" s="243">
        <f t="shared" si="22"/>
        <v>4.8550000000000004</v>
      </c>
      <c r="M57" s="131">
        <f t="shared" si="23"/>
        <v>15.789473684210527</v>
      </c>
      <c r="N57" s="74">
        <f t="shared" si="26"/>
        <v>15.182745431364213</v>
      </c>
      <c r="O57" s="99">
        <f t="shared" si="15"/>
        <v>0.60672825284631493</v>
      </c>
    </row>
    <row r="58" spans="1:17" s="1" customFormat="1" ht="15" hidden="1" customHeight="1" x14ac:dyDescent="0.2">
      <c r="A58" s="101" t="str">
        <f t="shared" si="5"/>
        <v>x</v>
      </c>
      <c r="B58" s="210" t="s">
        <v>57</v>
      </c>
      <c r="C58" s="206">
        <v>6.3E-2</v>
      </c>
      <c r="D58" s="165">
        <v>0</v>
      </c>
      <c r="E58" s="240">
        <f t="shared" si="6"/>
        <v>0</v>
      </c>
      <c r="F58" s="239">
        <v>0</v>
      </c>
      <c r="G58" s="99">
        <f t="shared" si="25"/>
        <v>0</v>
      </c>
      <c r="H58" s="301"/>
      <c r="I58" s="131">
        <v>0</v>
      </c>
      <c r="J58" s="291" t="str">
        <f t="shared" si="17"/>
        <v/>
      </c>
      <c r="K58" s="240">
        <v>0</v>
      </c>
      <c r="L58" s="243">
        <f t="shared" si="22"/>
        <v>0</v>
      </c>
      <c r="M58" s="131" t="str">
        <f t="shared" si="23"/>
        <v/>
      </c>
      <c r="N58" s="74" t="str">
        <f t="shared" si="26"/>
        <v/>
      </c>
      <c r="O58" s="99" t="str">
        <f t="shared" si="15"/>
        <v/>
      </c>
    </row>
    <row r="59" spans="1:17" s="1" customFormat="1" ht="15.75" x14ac:dyDescent="0.2">
      <c r="A59" s="101">
        <f t="shared" si="5"/>
        <v>0.36899999999999999</v>
      </c>
      <c r="B59" s="210" t="s">
        <v>32</v>
      </c>
      <c r="C59" s="206">
        <v>1.5740799999999999</v>
      </c>
      <c r="D59" s="165">
        <v>0.36899999999999999</v>
      </c>
      <c r="E59" s="240">
        <f t="shared" si="6"/>
        <v>23.442264687944707</v>
      </c>
      <c r="F59" s="239">
        <v>0.24299999999999999</v>
      </c>
      <c r="G59" s="99">
        <f t="shared" si="25"/>
        <v>0.126</v>
      </c>
      <c r="H59" s="301">
        <v>1</v>
      </c>
      <c r="I59" s="131">
        <v>0.69199999999999995</v>
      </c>
      <c r="J59" s="291">
        <f t="shared" si="17"/>
        <v>69.199999999999989</v>
      </c>
      <c r="K59" s="240">
        <v>0.41899999999999998</v>
      </c>
      <c r="L59" s="243">
        <f t="shared" si="22"/>
        <v>0.27299999999999996</v>
      </c>
      <c r="M59" s="131">
        <f t="shared" si="23"/>
        <v>18.75338753387534</v>
      </c>
      <c r="N59" s="74">
        <f t="shared" si="26"/>
        <v>17.242798353909464</v>
      </c>
      <c r="O59" s="99">
        <f t="shared" si="15"/>
        <v>1.5105891799658764</v>
      </c>
    </row>
    <row r="60" spans="1:17" s="1" customFormat="1" ht="15" hidden="1" customHeight="1" x14ac:dyDescent="0.2">
      <c r="A60" s="101" t="str">
        <f t="shared" si="5"/>
        <v>x</v>
      </c>
      <c r="B60" s="210" t="s">
        <v>60</v>
      </c>
      <c r="C60" s="206"/>
      <c r="D60" s="165">
        <v>0</v>
      </c>
      <c r="E60" s="240">
        <f t="shared" si="6"/>
        <v>0</v>
      </c>
      <c r="F60" s="239">
        <v>0</v>
      </c>
      <c r="G60" s="99">
        <f t="shared" si="25"/>
        <v>0</v>
      </c>
      <c r="H60" s="301"/>
      <c r="I60" s="131">
        <v>0</v>
      </c>
      <c r="J60" s="291" t="str">
        <f t="shared" si="17"/>
        <v/>
      </c>
      <c r="K60" s="240">
        <v>0</v>
      </c>
      <c r="L60" s="243">
        <f t="shared" si="22"/>
        <v>0</v>
      </c>
      <c r="M60" s="131" t="str">
        <f t="shared" si="23"/>
        <v/>
      </c>
      <c r="N60" s="74" t="str">
        <f t="shared" si="26"/>
        <v/>
      </c>
      <c r="O60" s="99" t="str">
        <f t="shared" si="15"/>
        <v/>
      </c>
    </row>
    <row r="61" spans="1:17" s="1" customFormat="1" ht="15" hidden="1" customHeight="1" x14ac:dyDescent="0.2">
      <c r="A61" s="101" t="str">
        <f t="shared" si="5"/>
        <v>x</v>
      </c>
      <c r="B61" s="210" t="s">
        <v>33</v>
      </c>
      <c r="C61" s="206"/>
      <c r="D61" s="165">
        <v>0</v>
      </c>
      <c r="E61" s="240">
        <f t="shared" si="6"/>
        <v>0</v>
      </c>
      <c r="F61" s="239">
        <v>0</v>
      </c>
      <c r="G61" s="99">
        <f t="shared" si="25"/>
        <v>0</v>
      </c>
      <c r="H61" s="301">
        <v>0</v>
      </c>
      <c r="I61" s="131">
        <v>0</v>
      </c>
      <c r="J61" s="291" t="str">
        <f t="shared" si="17"/>
        <v/>
      </c>
      <c r="K61" s="240">
        <v>0</v>
      </c>
      <c r="L61" s="243">
        <f t="shared" si="22"/>
        <v>0</v>
      </c>
      <c r="M61" s="131" t="str">
        <f t="shared" si="23"/>
        <v/>
      </c>
      <c r="N61" s="74" t="str">
        <f t="shared" si="26"/>
        <v/>
      </c>
      <c r="O61" s="99" t="str">
        <f t="shared" si="15"/>
        <v/>
      </c>
    </row>
    <row r="62" spans="1:17" s="1" customFormat="1" ht="15.75" x14ac:dyDescent="0.2">
      <c r="A62" s="101">
        <f t="shared" si="5"/>
        <v>1</v>
      </c>
      <c r="B62" s="210" t="s">
        <v>95</v>
      </c>
      <c r="C62" s="206">
        <v>1.5489999999999999</v>
      </c>
      <c r="D62" s="165">
        <v>1</v>
      </c>
      <c r="E62" s="240">
        <f t="shared" si="6"/>
        <v>64.55777921239509</v>
      </c>
      <c r="F62" s="239">
        <v>0.22600000000000001</v>
      </c>
      <c r="G62" s="99">
        <f t="shared" si="25"/>
        <v>0.77400000000000002</v>
      </c>
      <c r="H62" s="301">
        <v>1.1000000000000001</v>
      </c>
      <c r="I62" s="131">
        <v>1.1000000000000001</v>
      </c>
      <c r="J62" s="291">
        <f t="shared" si="17"/>
        <v>100</v>
      </c>
      <c r="K62" s="240">
        <v>0.26</v>
      </c>
      <c r="L62" s="243">
        <f t="shared" si="22"/>
        <v>0.84000000000000008</v>
      </c>
      <c r="M62" s="131">
        <f t="shared" si="23"/>
        <v>11</v>
      </c>
      <c r="N62" s="74">
        <f t="shared" si="26"/>
        <v>11.504424778761063</v>
      </c>
      <c r="O62" s="99">
        <f t="shared" si="15"/>
        <v>-0.50442477876106295</v>
      </c>
    </row>
    <row r="63" spans="1:17" s="1" customFormat="1" ht="15.75" x14ac:dyDescent="0.2">
      <c r="A63" s="101">
        <f t="shared" si="5"/>
        <v>1.66</v>
      </c>
      <c r="B63" s="210" t="s">
        <v>34</v>
      </c>
      <c r="C63" s="206">
        <v>3.0230000000000001</v>
      </c>
      <c r="D63" s="165">
        <v>1.66</v>
      </c>
      <c r="E63" s="240">
        <f t="shared" si="6"/>
        <v>54.912338736354606</v>
      </c>
      <c r="F63" s="239">
        <v>2.62</v>
      </c>
      <c r="G63" s="99">
        <f t="shared" si="25"/>
        <v>-0.96000000000000019</v>
      </c>
      <c r="H63" s="301">
        <v>2.1</v>
      </c>
      <c r="I63" s="131">
        <v>1.0529999999999999</v>
      </c>
      <c r="J63" s="291">
        <f t="shared" si="17"/>
        <v>50.142857142857132</v>
      </c>
      <c r="K63" s="240">
        <v>3.72</v>
      </c>
      <c r="L63" s="243">
        <f t="shared" si="22"/>
        <v>-2.6670000000000003</v>
      </c>
      <c r="M63" s="131">
        <f t="shared" si="23"/>
        <v>6.3433734939759034</v>
      </c>
      <c r="N63" s="74">
        <f t="shared" si="26"/>
        <v>14.198473282442748</v>
      </c>
      <c r="O63" s="99">
        <f t="shared" si="15"/>
        <v>-7.8550997884668448</v>
      </c>
    </row>
    <row r="64" spans="1:17" s="1" customFormat="1" ht="15.75" x14ac:dyDescent="0.2">
      <c r="A64" s="101">
        <f t="shared" si="5"/>
        <v>39.299999999999997</v>
      </c>
      <c r="B64" s="210" t="s">
        <v>35</v>
      </c>
      <c r="C64" s="206">
        <v>94.09272</v>
      </c>
      <c r="D64" s="165">
        <v>39.299999999999997</v>
      </c>
      <c r="E64" s="240">
        <f t="shared" si="6"/>
        <v>41.767312072602422</v>
      </c>
      <c r="F64" s="239">
        <v>51.4</v>
      </c>
      <c r="G64" s="99">
        <f t="shared" si="25"/>
        <v>-12.100000000000001</v>
      </c>
      <c r="H64" s="301">
        <v>71</v>
      </c>
      <c r="I64" s="131">
        <v>61.5</v>
      </c>
      <c r="J64" s="291">
        <f t="shared" si="17"/>
        <v>86.619718309859152</v>
      </c>
      <c r="K64" s="240">
        <v>106.4</v>
      </c>
      <c r="L64" s="243">
        <f t="shared" si="22"/>
        <v>-44.900000000000006</v>
      </c>
      <c r="M64" s="131">
        <f t="shared" si="23"/>
        <v>15.648854961832061</v>
      </c>
      <c r="N64" s="74">
        <f t="shared" si="26"/>
        <v>20.700389105058367</v>
      </c>
      <c r="O64" s="99">
        <f t="shared" si="15"/>
        <v>-5.0515341432263057</v>
      </c>
    </row>
    <row r="65" spans="1:15" s="1" customFormat="1" ht="15.75" x14ac:dyDescent="0.2">
      <c r="A65" s="101">
        <f t="shared" si="5"/>
        <v>18.600000000000001</v>
      </c>
      <c r="B65" s="205" t="s">
        <v>36</v>
      </c>
      <c r="C65" s="206">
        <v>43.200249999999997</v>
      </c>
      <c r="D65" s="165">
        <v>18.600000000000001</v>
      </c>
      <c r="E65" s="240">
        <f t="shared" si="6"/>
        <v>43.055306392902828</v>
      </c>
      <c r="F65" s="239">
        <v>36.700000000000003</v>
      </c>
      <c r="G65" s="99">
        <f t="shared" si="25"/>
        <v>-18.100000000000001</v>
      </c>
      <c r="H65" s="301">
        <v>62</v>
      </c>
      <c r="I65" s="131">
        <v>32.4</v>
      </c>
      <c r="J65" s="291">
        <f t="shared" si="17"/>
        <v>52.258064516129032</v>
      </c>
      <c r="K65" s="240">
        <v>59.4</v>
      </c>
      <c r="L65" s="243">
        <f t="shared" si="22"/>
        <v>-27</v>
      </c>
      <c r="M65" s="131">
        <f t="shared" si="23"/>
        <v>17.419354838709676</v>
      </c>
      <c r="N65" s="74">
        <f t="shared" si="26"/>
        <v>16.185286103542232</v>
      </c>
      <c r="O65" s="99">
        <f t="shared" si="15"/>
        <v>1.234068735167444</v>
      </c>
    </row>
    <row r="66" spans="1:15" s="1" customFormat="1" ht="15.75" x14ac:dyDescent="0.2">
      <c r="A66" s="101">
        <f t="shared" si="5"/>
        <v>10.587999999999999</v>
      </c>
      <c r="B66" s="210" t="s">
        <v>37</v>
      </c>
      <c r="C66" s="206">
        <v>36.988999999999997</v>
      </c>
      <c r="D66" s="165">
        <v>10.587999999999999</v>
      </c>
      <c r="E66" s="240">
        <f t="shared" si="6"/>
        <v>28.624726269972157</v>
      </c>
      <c r="F66" s="239">
        <v>23.986999999999998</v>
      </c>
      <c r="G66" s="99">
        <f t="shared" si="25"/>
        <v>-13.398999999999999</v>
      </c>
      <c r="H66" s="301">
        <v>54.4</v>
      </c>
      <c r="I66" s="131">
        <v>17.614999999999998</v>
      </c>
      <c r="J66" s="291">
        <f t="shared" si="17"/>
        <v>32.380514705882355</v>
      </c>
      <c r="K66" s="240">
        <v>40.667999999999999</v>
      </c>
      <c r="L66" s="243">
        <f t="shared" si="22"/>
        <v>-23.053000000000001</v>
      </c>
      <c r="M66" s="131">
        <f t="shared" si="23"/>
        <v>16.636758594635438</v>
      </c>
      <c r="N66" s="74">
        <f t="shared" si="26"/>
        <v>16.954183516071208</v>
      </c>
      <c r="O66" s="99">
        <f t="shared" si="15"/>
        <v>-0.31742492143576939</v>
      </c>
    </row>
    <row r="67" spans="1:15" s="1" customFormat="1" ht="15.75" x14ac:dyDescent="0.2">
      <c r="A67" s="101">
        <f t="shared" si="5"/>
        <v>10.331</v>
      </c>
      <c r="B67" s="210" t="s">
        <v>38</v>
      </c>
      <c r="C67" s="206">
        <v>24.109000000000002</v>
      </c>
      <c r="D67" s="165">
        <v>10.331</v>
      </c>
      <c r="E67" s="240">
        <f t="shared" si="6"/>
        <v>42.851217387697538</v>
      </c>
      <c r="F67" s="239">
        <v>13.162000000000001</v>
      </c>
      <c r="G67" s="99">
        <f t="shared" si="25"/>
        <v>-2.8310000000000013</v>
      </c>
      <c r="H67" s="301">
        <v>23.262</v>
      </c>
      <c r="I67" s="131">
        <v>15.262</v>
      </c>
      <c r="J67" s="291">
        <f t="shared" si="17"/>
        <v>65.609147966640876</v>
      </c>
      <c r="K67" s="240">
        <v>15.423</v>
      </c>
      <c r="L67" s="243">
        <f t="shared" si="22"/>
        <v>-0.16099999999999959</v>
      </c>
      <c r="M67" s="131">
        <f t="shared" si="23"/>
        <v>14.773013261058949</v>
      </c>
      <c r="N67" s="74">
        <f t="shared" si="26"/>
        <v>11.717824038899863</v>
      </c>
      <c r="O67" s="99">
        <f t="shared" si="15"/>
        <v>3.0551892221590862</v>
      </c>
    </row>
    <row r="68" spans="1:15" s="13" customFormat="1" ht="15.75" x14ac:dyDescent="0.25">
      <c r="A68" s="101">
        <f t="shared" si="5"/>
        <v>8.572000000000001</v>
      </c>
      <c r="B68" s="211" t="s">
        <v>138</v>
      </c>
      <c r="C68" s="209">
        <v>9.4479000000000006</v>
      </c>
      <c r="D68" s="132">
        <f>SUM(D69:D74)</f>
        <v>8.572000000000001</v>
      </c>
      <c r="E68" s="241">
        <f t="shared" si="6"/>
        <v>90.729156743826678</v>
      </c>
      <c r="F68" s="229">
        <f>SUM(F69:F74)</f>
        <v>6.2229999999999999</v>
      </c>
      <c r="G68" s="25">
        <f>D68-F68</f>
        <v>2.3490000000000011</v>
      </c>
      <c r="H68" s="302">
        <v>6.84</v>
      </c>
      <c r="I68" s="132">
        <f>SUM(I69:I74)</f>
        <v>8.14</v>
      </c>
      <c r="J68" s="340">
        <f t="shared" si="17"/>
        <v>119.00584795321637</v>
      </c>
      <c r="K68" s="241">
        <f>SUM(K69:K74)</f>
        <v>8.5969999999999995</v>
      </c>
      <c r="L68" s="146">
        <f>I68-K68</f>
        <v>-0.45699999999999896</v>
      </c>
      <c r="M68" s="24">
        <f>IF(D68&gt;0,I68/D68*10,"")</f>
        <v>9.4960335977601478</v>
      </c>
      <c r="N68" s="21">
        <f>IF(F68&gt;0,K68/F68*10,"")</f>
        <v>13.81488028282179</v>
      </c>
      <c r="O68" s="140">
        <f t="shared" si="15"/>
        <v>-4.3188466850616418</v>
      </c>
    </row>
    <row r="69" spans="1:15" s="1" customFormat="1" ht="15.75" x14ac:dyDescent="0.2">
      <c r="A69" s="101">
        <f t="shared" si="5"/>
        <v>3.6720000000000002</v>
      </c>
      <c r="B69" s="210" t="s">
        <v>96</v>
      </c>
      <c r="C69" s="206">
        <v>4.0479000000000003</v>
      </c>
      <c r="D69" s="165">
        <v>3.6720000000000002</v>
      </c>
      <c r="E69" s="240">
        <f t="shared" si="6"/>
        <v>90.71370340176388</v>
      </c>
      <c r="F69" s="239">
        <v>1.5229999999999999</v>
      </c>
      <c r="G69" s="99">
        <f t="shared" ref="G69:G74" si="27">IFERROR(D69-F69,"")</f>
        <v>2.149</v>
      </c>
      <c r="H69" s="301">
        <v>3.04</v>
      </c>
      <c r="I69" s="131">
        <v>3.37</v>
      </c>
      <c r="J69" s="291">
        <f t="shared" ref="J69:J100" si="28">IFERROR(I69/H69*100,"")</f>
        <v>110.85526315789474</v>
      </c>
      <c r="K69" s="240">
        <v>1.597</v>
      </c>
      <c r="L69" s="243">
        <f t="shared" ref="L69:L74" si="29">IFERROR(I69-K69,"")</f>
        <v>1.7730000000000001</v>
      </c>
      <c r="M69" s="131">
        <f t="shared" ref="M69:M74" si="30">IFERROR(IF(D69&gt;0,I69/D69*10,""),"")</f>
        <v>9.1775599128540311</v>
      </c>
      <c r="N69" s="74">
        <f t="shared" ref="N69:N74" si="31">IFERROR(IF(F69&gt;0,K69/F69*10,""),"")</f>
        <v>10.485883125410375</v>
      </c>
      <c r="O69" s="99">
        <f t="shared" si="15"/>
        <v>-1.3083232125563438</v>
      </c>
    </row>
    <row r="70" spans="1:15" s="1" customFormat="1" ht="15" hidden="1" customHeight="1" x14ac:dyDescent="0.2">
      <c r="A70" s="101" t="str">
        <f t="shared" ref="A70:A101" si="32">IF(OR(D70="",D70=0),"x",D70)</f>
        <v>x</v>
      </c>
      <c r="B70" s="212" t="s">
        <v>39</v>
      </c>
      <c r="C70" s="206">
        <v>0.08</v>
      </c>
      <c r="D70" s="165">
        <v>0</v>
      </c>
      <c r="E70" s="240">
        <f t="shared" ref="E70:E101" si="33">IFERROR(D70/C70*100,0)</f>
        <v>0</v>
      </c>
      <c r="F70" s="239">
        <v>0</v>
      </c>
      <c r="G70" s="99">
        <f t="shared" si="27"/>
        <v>0</v>
      </c>
      <c r="H70" s="301"/>
      <c r="I70" s="131">
        <v>0</v>
      </c>
      <c r="J70" s="291" t="str">
        <f t="shared" si="28"/>
        <v/>
      </c>
      <c r="K70" s="240">
        <v>0</v>
      </c>
      <c r="L70" s="243">
        <f t="shared" si="29"/>
        <v>0</v>
      </c>
      <c r="M70" s="131" t="str">
        <f t="shared" si="30"/>
        <v/>
      </c>
      <c r="N70" s="74" t="str">
        <f t="shared" si="31"/>
        <v/>
      </c>
      <c r="O70" s="99" t="str">
        <f t="shared" si="15"/>
        <v/>
      </c>
    </row>
    <row r="71" spans="1:15" s="1" customFormat="1" ht="15" hidden="1" customHeight="1" x14ac:dyDescent="0.2">
      <c r="A71" s="101" t="str">
        <f t="shared" si="32"/>
        <v>x</v>
      </c>
      <c r="B71" s="210" t="s">
        <v>40</v>
      </c>
      <c r="C71" s="206"/>
      <c r="D71" s="165">
        <v>0</v>
      </c>
      <c r="E71" s="240">
        <f t="shared" si="33"/>
        <v>0</v>
      </c>
      <c r="F71" s="239">
        <v>0</v>
      </c>
      <c r="G71" s="99">
        <f t="shared" si="27"/>
        <v>0</v>
      </c>
      <c r="H71" s="301"/>
      <c r="I71" s="131">
        <v>0</v>
      </c>
      <c r="J71" s="291" t="str">
        <f t="shared" si="28"/>
        <v/>
      </c>
      <c r="K71" s="240">
        <v>0</v>
      </c>
      <c r="L71" s="243">
        <f t="shared" si="29"/>
        <v>0</v>
      </c>
      <c r="M71" s="131" t="str">
        <f t="shared" si="30"/>
        <v/>
      </c>
      <c r="N71" s="74" t="str">
        <f t="shared" si="31"/>
        <v/>
      </c>
      <c r="O71" s="99" t="str">
        <f t="shared" si="15"/>
        <v/>
      </c>
    </row>
    <row r="72" spans="1:15" s="1" customFormat="1" ht="15" hidden="1" customHeight="1" x14ac:dyDescent="0.2">
      <c r="A72" s="101" t="str">
        <f t="shared" si="32"/>
        <v>x</v>
      </c>
      <c r="B72" s="210" t="s">
        <v>136</v>
      </c>
      <c r="C72" s="206"/>
      <c r="D72" s="165" t="s">
        <v>136</v>
      </c>
      <c r="E72" s="240">
        <f t="shared" si="33"/>
        <v>0</v>
      </c>
      <c r="F72" s="239" t="s">
        <v>136</v>
      </c>
      <c r="G72" s="99" t="str">
        <f t="shared" si="27"/>
        <v/>
      </c>
      <c r="H72" s="301"/>
      <c r="I72" s="131" t="s">
        <v>136</v>
      </c>
      <c r="J72" s="291" t="str">
        <f t="shared" si="28"/>
        <v/>
      </c>
      <c r="K72" s="240" t="s">
        <v>136</v>
      </c>
      <c r="L72" s="243" t="str">
        <f t="shared" si="29"/>
        <v/>
      </c>
      <c r="M72" s="131" t="str">
        <f t="shared" si="30"/>
        <v/>
      </c>
      <c r="N72" s="74" t="str">
        <f t="shared" si="31"/>
        <v/>
      </c>
      <c r="O72" s="99" t="str">
        <f t="shared" si="15"/>
        <v/>
      </c>
    </row>
    <row r="73" spans="1:15" s="1" customFormat="1" ht="15" hidden="1" customHeight="1" x14ac:dyDescent="0.2">
      <c r="A73" s="101" t="str">
        <f t="shared" si="32"/>
        <v>x</v>
      </c>
      <c r="B73" s="210" t="s">
        <v>136</v>
      </c>
      <c r="C73" s="206"/>
      <c r="D73" s="165" t="s">
        <v>136</v>
      </c>
      <c r="E73" s="240">
        <f t="shared" si="33"/>
        <v>0</v>
      </c>
      <c r="F73" s="239" t="s">
        <v>136</v>
      </c>
      <c r="G73" s="99" t="str">
        <f t="shared" si="27"/>
        <v/>
      </c>
      <c r="H73" s="301"/>
      <c r="I73" s="131" t="s">
        <v>136</v>
      </c>
      <c r="J73" s="291" t="str">
        <f t="shared" si="28"/>
        <v/>
      </c>
      <c r="K73" s="240" t="s">
        <v>136</v>
      </c>
      <c r="L73" s="243" t="str">
        <f t="shared" si="29"/>
        <v/>
      </c>
      <c r="M73" s="131" t="str">
        <f t="shared" si="30"/>
        <v/>
      </c>
      <c r="N73" s="74" t="str">
        <f t="shared" si="31"/>
        <v/>
      </c>
      <c r="O73" s="99" t="str">
        <f t="shared" si="15"/>
        <v/>
      </c>
    </row>
    <row r="74" spans="1:15" s="1" customFormat="1" ht="15.75" x14ac:dyDescent="0.2">
      <c r="A74" s="101">
        <f t="shared" si="32"/>
        <v>4.9000000000000004</v>
      </c>
      <c r="B74" s="210" t="s">
        <v>41</v>
      </c>
      <c r="C74" s="206">
        <v>5.32</v>
      </c>
      <c r="D74" s="165">
        <v>4.9000000000000004</v>
      </c>
      <c r="E74" s="240">
        <f t="shared" si="33"/>
        <v>92.10526315789474</v>
      </c>
      <c r="F74" s="239">
        <v>4.7</v>
      </c>
      <c r="G74" s="99">
        <f t="shared" si="27"/>
        <v>0.20000000000000018</v>
      </c>
      <c r="H74" s="301">
        <v>3.8</v>
      </c>
      <c r="I74" s="131">
        <v>4.7699999999999996</v>
      </c>
      <c r="J74" s="291">
        <f t="shared" si="28"/>
        <v>125.52631578947368</v>
      </c>
      <c r="K74" s="240">
        <v>7</v>
      </c>
      <c r="L74" s="243">
        <f t="shared" si="29"/>
        <v>-2.2300000000000004</v>
      </c>
      <c r="M74" s="131">
        <f t="shared" si="30"/>
        <v>9.7346938775510186</v>
      </c>
      <c r="N74" s="74">
        <f t="shared" si="31"/>
        <v>14.893617021276595</v>
      </c>
      <c r="O74" s="99">
        <f t="shared" si="15"/>
        <v>-5.1589231437255769</v>
      </c>
    </row>
    <row r="75" spans="1:15" s="13" customFormat="1" ht="15.75" x14ac:dyDescent="0.25">
      <c r="A75" s="101">
        <f t="shared" si="32"/>
        <v>166.65199999999999</v>
      </c>
      <c r="B75" s="208" t="s">
        <v>42</v>
      </c>
      <c r="C75" s="209">
        <v>186.81155999999999</v>
      </c>
      <c r="D75" s="228">
        <f>SUM(D76:D88)</f>
        <v>166.65199999999999</v>
      </c>
      <c r="E75" s="241">
        <f t="shared" si="33"/>
        <v>89.208612143702453</v>
      </c>
      <c r="F75" s="24">
        <f>SUM(F76:F88)</f>
        <v>130.10099999999997</v>
      </c>
      <c r="G75" s="140">
        <f>D75-F75</f>
        <v>36.551000000000016</v>
      </c>
      <c r="H75" s="237">
        <v>196.83805600000002</v>
      </c>
      <c r="I75" s="132">
        <f>SUM(I76:I88)</f>
        <v>231.233</v>
      </c>
      <c r="J75" s="241">
        <f t="shared" si="28"/>
        <v>117.47372672690895</v>
      </c>
      <c r="K75" s="241">
        <f>SUM(K76:K88)</f>
        <v>181.816</v>
      </c>
      <c r="L75" s="146">
        <f>I75-K75</f>
        <v>49.417000000000002</v>
      </c>
      <c r="M75" s="24">
        <f>IF(D75&gt;0,I75/D75*10,"")</f>
        <v>13.875201017689559</v>
      </c>
      <c r="N75" s="21">
        <f>IF(F75&gt;0,K75/F75*10,"")</f>
        <v>13.974988662654402</v>
      </c>
      <c r="O75" s="140">
        <f t="shared" si="15"/>
        <v>-9.9787644964843381E-2</v>
      </c>
    </row>
    <row r="76" spans="1:15" s="1" customFormat="1" ht="15" hidden="1" customHeight="1" x14ac:dyDescent="0.2">
      <c r="A76" s="101" t="str">
        <f t="shared" si="32"/>
        <v>x</v>
      </c>
      <c r="B76" s="210" t="s">
        <v>139</v>
      </c>
      <c r="C76" s="206"/>
      <c r="D76" s="165">
        <v>0</v>
      </c>
      <c r="E76" s="240">
        <f t="shared" si="33"/>
        <v>0</v>
      </c>
      <c r="F76" s="239">
        <v>0</v>
      </c>
      <c r="G76" s="99">
        <f t="shared" ref="G76:G88" si="34">IFERROR(D76-F76,"")</f>
        <v>0</v>
      </c>
      <c r="H76" s="301"/>
      <c r="I76" s="131">
        <v>0</v>
      </c>
      <c r="J76" s="291" t="str">
        <f t="shared" si="28"/>
        <v/>
      </c>
      <c r="K76" s="240">
        <v>0</v>
      </c>
      <c r="L76" s="243">
        <f t="shared" ref="L76:L88" si="35">IFERROR(I76-K76,"")</f>
        <v>0</v>
      </c>
      <c r="M76" s="131" t="str">
        <f t="shared" ref="M76:M88" si="36">IFERROR(IF(D76&gt;0,I76/D76*10,""),"")</f>
        <v/>
      </c>
      <c r="N76" s="74" t="str">
        <f t="shared" ref="N76:N88" si="37">IFERROR(IF(F76&gt;0,K76/F76*10,""),"")</f>
        <v/>
      </c>
      <c r="O76" s="99" t="str">
        <f t="shared" si="15"/>
        <v/>
      </c>
    </row>
    <row r="77" spans="1:15" s="1" customFormat="1" ht="15" hidden="1" customHeight="1" x14ac:dyDescent="0.2">
      <c r="A77" s="101" t="str">
        <f t="shared" si="32"/>
        <v>x</v>
      </c>
      <c r="B77" s="210" t="s">
        <v>140</v>
      </c>
      <c r="C77" s="206"/>
      <c r="D77" s="165">
        <v>0</v>
      </c>
      <c r="E77" s="240">
        <f t="shared" si="33"/>
        <v>0</v>
      </c>
      <c r="F77" s="239">
        <v>0</v>
      </c>
      <c r="G77" s="99">
        <f t="shared" si="34"/>
        <v>0</v>
      </c>
      <c r="H77" s="301"/>
      <c r="I77" s="131">
        <v>0</v>
      </c>
      <c r="J77" s="291" t="str">
        <f t="shared" si="28"/>
        <v/>
      </c>
      <c r="K77" s="240">
        <v>0</v>
      </c>
      <c r="L77" s="243">
        <f t="shared" si="35"/>
        <v>0</v>
      </c>
      <c r="M77" s="131" t="str">
        <f t="shared" si="36"/>
        <v/>
      </c>
      <c r="N77" s="74" t="str">
        <f t="shared" si="37"/>
        <v/>
      </c>
      <c r="O77" s="99" t="str">
        <f t="shared" si="15"/>
        <v/>
      </c>
    </row>
    <row r="78" spans="1:15" s="1" customFormat="1" ht="15.75" hidden="1" x14ac:dyDescent="0.2">
      <c r="A78" s="101" t="str">
        <f t="shared" si="32"/>
        <v>x</v>
      </c>
      <c r="B78" s="210" t="s">
        <v>141</v>
      </c>
      <c r="C78" s="206"/>
      <c r="D78" s="165">
        <v>0</v>
      </c>
      <c r="E78" s="240">
        <f t="shared" si="33"/>
        <v>0</v>
      </c>
      <c r="F78" s="239">
        <v>0</v>
      </c>
      <c r="G78" s="99">
        <f t="shared" si="34"/>
        <v>0</v>
      </c>
      <c r="H78" s="301"/>
      <c r="I78" s="131">
        <v>0</v>
      </c>
      <c r="J78" s="291" t="str">
        <f t="shared" si="28"/>
        <v/>
      </c>
      <c r="K78" s="240">
        <v>0</v>
      </c>
      <c r="L78" s="243">
        <f t="shared" si="35"/>
        <v>0</v>
      </c>
      <c r="M78" s="131" t="str">
        <f t="shared" si="36"/>
        <v/>
      </c>
      <c r="N78" s="74" t="str">
        <f t="shared" si="37"/>
        <v/>
      </c>
      <c r="O78" s="99" t="str">
        <f t="shared" si="15"/>
        <v/>
      </c>
    </row>
    <row r="79" spans="1:15" s="1" customFormat="1" ht="15.75" x14ac:dyDescent="0.2">
      <c r="A79" s="101">
        <f t="shared" si="32"/>
        <v>132.4</v>
      </c>
      <c r="B79" s="210" t="s">
        <v>43</v>
      </c>
      <c r="C79" s="206">
        <v>139.27759</v>
      </c>
      <c r="D79" s="165">
        <v>132.4</v>
      </c>
      <c r="E79" s="240">
        <f t="shared" si="33"/>
        <v>95.061955049624274</v>
      </c>
      <c r="F79" s="239">
        <v>115.2</v>
      </c>
      <c r="G79" s="99">
        <f t="shared" si="34"/>
        <v>17.200000000000003</v>
      </c>
      <c r="H79" s="301">
        <v>148.19999999999999</v>
      </c>
      <c r="I79" s="131">
        <v>189.8</v>
      </c>
      <c r="J79" s="291">
        <f t="shared" si="28"/>
        <v>128.07017543859652</v>
      </c>
      <c r="K79" s="240">
        <v>162.4</v>
      </c>
      <c r="L79" s="243">
        <f t="shared" si="35"/>
        <v>27.400000000000006</v>
      </c>
      <c r="M79" s="131">
        <f t="shared" si="36"/>
        <v>14.33534743202417</v>
      </c>
      <c r="N79" s="74">
        <f t="shared" si="37"/>
        <v>14.097222222222223</v>
      </c>
      <c r="O79" s="99">
        <f t="shared" si="15"/>
        <v>0.23812520980194662</v>
      </c>
    </row>
    <row r="80" spans="1:15" s="1" customFormat="1" ht="15.75" x14ac:dyDescent="0.2">
      <c r="A80" s="101">
        <f t="shared" si="32"/>
        <v>2.6019999999999999</v>
      </c>
      <c r="B80" s="210" t="s">
        <v>44</v>
      </c>
      <c r="C80" s="206">
        <v>14.0655</v>
      </c>
      <c r="D80" s="165">
        <v>2.6019999999999999</v>
      </c>
      <c r="E80" s="240">
        <f t="shared" si="33"/>
        <v>18.499164622658277</v>
      </c>
      <c r="F80" s="239">
        <v>1.3320000000000001</v>
      </c>
      <c r="G80" s="99">
        <f t="shared" si="34"/>
        <v>1.2699999999999998</v>
      </c>
      <c r="H80" s="301">
        <v>12.145055999999999</v>
      </c>
      <c r="I80" s="131">
        <v>1.9119999999999999</v>
      </c>
      <c r="J80" s="291">
        <f t="shared" si="28"/>
        <v>15.743031567742463</v>
      </c>
      <c r="K80" s="240">
        <v>1.601</v>
      </c>
      <c r="L80" s="243">
        <f t="shared" si="35"/>
        <v>0.31099999999999994</v>
      </c>
      <c r="M80" s="131">
        <f t="shared" si="36"/>
        <v>7.3481936971560335</v>
      </c>
      <c r="N80" s="74">
        <f t="shared" si="37"/>
        <v>12.01951951951952</v>
      </c>
      <c r="O80" s="99">
        <f t="shared" si="15"/>
        <v>-4.6713258223634861</v>
      </c>
    </row>
    <row r="81" spans="1:15" s="1" customFormat="1" ht="15" hidden="1" customHeight="1" x14ac:dyDescent="0.2">
      <c r="A81" s="101" t="str">
        <f t="shared" si="32"/>
        <v>x</v>
      </c>
      <c r="B81" s="210" t="s">
        <v>136</v>
      </c>
      <c r="C81" s="206"/>
      <c r="D81" s="165" t="s">
        <v>136</v>
      </c>
      <c r="E81" s="240">
        <f t="shared" si="33"/>
        <v>0</v>
      </c>
      <c r="F81" s="239" t="s">
        <v>136</v>
      </c>
      <c r="G81" s="99" t="str">
        <f t="shared" si="34"/>
        <v/>
      </c>
      <c r="H81" s="301"/>
      <c r="I81" s="131" t="s">
        <v>136</v>
      </c>
      <c r="J81" s="291" t="str">
        <f t="shared" si="28"/>
        <v/>
      </c>
      <c r="K81" s="240" t="s">
        <v>136</v>
      </c>
      <c r="L81" s="243" t="str">
        <f t="shared" si="35"/>
        <v/>
      </c>
      <c r="M81" s="131" t="str">
        <f t="shared" si="36"/>
        <v/>
      </c>
      <c r="N81" s="74" t="str">
        <f t="shared" si="37"/>
        <v/>
      </c>
      <c r="O81" s="99" t="str">
        <f t="shared" si="15"/>
        <v/>
      </c>
    </row>
    <row r="82" spans="1:15" s="1" customFormat="1" ht="15" hidden="1" customHeight="1" x14ac:dyDescent="0.2">
      <c r="A82" s="101" t="str">
        <f t="shared" si="32"/>
        <v>x</v>
      </c>
      <c r="B82" s="210" t="s">
        <v>136</v>
      </c>
      <c r="C82" s="206"/>
      <c r="D82" s="165" t="s">
        <v>136</v>
      </c>
      <c r="E82" s="240">
        <f t="shared" si="33"/>
        <v>0</v>
      </c>
      <c r="F82" s="239" t="s">
        <v>136</v>
      </c>
      <c r="G82" s="99" t="str">
        <f t="shared" si="34"/>
        <v/>
      </c>
      <c r="H82" s="301"/>
      <c r="I82" s="131" t="s">
        <v>136</v>
      </c>
      <c r="J82" s="291" t="str">
        <f t="shared" si="28"/>
        <v/>
      </c>
      <c r="K82" s="240" t="s">
        <v>136</v>
      </c>
      <c r="L82" s="243" t="str">
        <f t="shared" si="35"/>
        <v/>
      </c>
      <c r="M82" s="131" t="str">
        <f t="shared" si="36"/>
        <v/>
      </c>
      <c r="N82" s="74" t="str">
        <f t="shared" si="37"/>
        <v/>
      </c>
      <c r="O82" s="99" t="str">
        <f t="shared" si="15"/>
        <v/>
      </c>
    </row>
    <row r="83" spans="1:15" s="1" customFormat="1" ht="15" hidden="1" customHeight="1" x14ac:dyDescent="0.2">
      <c r="A83" s="101" t="str">
        <f t="shared" si="32"/>
        <v>x</v>
      </c>
      <c r="B83" s="210" t="s">
        <v>45</v>
      </c>
      <c r="C83" s="206">
        <v>0.308</v>
      </c>
      <c r="D83" s="165">
        <v>0</v>
      </c>
      <c r="E83" s="240">
        <f t="shared" si="33"/>
        <v>0</v>
      </c>
      <c r="F83" s="239">
        <v>0</v>
      </c>
      <c r="G83" s="99">
        <f t="shared" si="34"/>
        <v>0</v>
      </c>
      <c r="H83" s="301">
        <v>0.3</v>
      </c>
      <c r="I83" s="131">
        <v>0</v>
      </c>
      <c r="J83" s="291">
        <f t="shared" si="28"/>
        <v>0</v>
      </c>
      <c r="K83" s="240">
        <v>0</v>
      </c>
      <c r="L83" s="243">
        <f t="shared" si="35"/>
        <v>0</v>
      </c>
      <c r="M83" s="131" t="str">
        <f t="shared" si="36"/>
        <v/>
      </c>
      <c r="N83" s="74" t="str">
        <f t="shared" si="37"/>
        <v/>
      </c>
      <c r="O83" s="99" t="str">
        <f t="shared" si="15"/>
        <v/>
      </c>
    </row>
    <row r="84" spans="1:15" s="1" customFormat="1" ht="15" hidden="1" customHeight="1" x14ac:dyDescent="0.2">
      <c r="A84" s="101" t="str">
        <f t="shared" si="32"/>
        <v>x</v>
      </c>
      <c r="B84" s="210" t="s">
        <v>136</v>
      </c>
      <c r="C84" s="206"/>
      <c r="D84" s="165" t="s">
        <v>136</v>
      </c>
      <c r="E84" s="240">
        <f t="shared" si="33"/>
        <v>0</v>
      </c>
      <c r="F84" s="239" t="s">
        <v>136</v>
      </c>
      <c r="G84" s="99" t="str">
        <f t="shared" si="34"/>
        <v/>
      </c>
      <c r="H84" s="301"/>
      <c r="I84" s="131" t="s">
        <v>136</v>
      </c>
      <c r="J84" s="291" t="str">
        <f t="shared" si="28"/>
        <v/>
      </c>
      <c r="K84" s="240" t="s">
        <v>136</v>
      </c>
      <c r="L84" s="243" t="str">
        <f t="shared" si="35"/>
        <v/>
      </c>
      <c r="M84" s="131" t="str">
        <f t="shared" si="36"/>
        <v/>
      </c>
      <c r="N84" s="74" t="str">
        <f t="shared" si="37"/>
        <v/>
      </c>
      <c r="O84" s="99" t="str">
        <f t="shared" si="15"/>
        <v/>
      </c>
    </row>
    <row r="85" spans="1:15" s="1" customFormat="1" ht="15.75" x14ac:dyDescent="0.2">
      <c r="A85" s="101">
        <f t="shared" si="32"/>
        <v>6.4119999999999999</v>
      </c>
      <c r="B85" s="210" t="s">
        <v>46</v>
      </c>
      <c r="C85" s="206">
        <v>7.077</v>
      </c>
      <c r="D85" s="165">
        <v>6.4119999999999999</v>
      </c>
      <c r="E85" s="240">
        <f t="shared" si="33"/>
        <v>90.603363006923843</v>
      </c>
      <c r="F85" s="239">
        <v>2.3860000000000001</v>
      </c>
      <c r="G85" s="99">
        <f t="shared" si="34"/>
        <v>4.0259999999999998</v>
      </c>
      <c r="H85" s="301">
        <v>7.65</v>
      </c>
      <c r="I85" s="131">
        <v>14.648999999999999</v>
      </c>
      <c r="J85" s="291">
        <f t="shared" si="28"/>
        <v>191.49019607843135</v>
      </c>
      <c r="K85" s="240">
        <v>3.3220000000000001</v>
      </c>
      <c r="L85" s="243">
        <f t="shared" si="35"/>
        <v>11.326999999999998</v>
      </c>
      <c r="M85" s="131">
        <f t="shared" si="36"/>
        <v>22.846225826575171</v>
      </c>
      <c r="N85" s="74">
        <f t="shared" si="37"/>
        <v>13.922883487007544</v>
      </c>
      <c r="O85" s="99">
        <f t="shared" si="15"/>
        <v>8.9233423395676272</v>
      </c>
    </row>
    <row r="86" spans="1:15" s="1" customFormat="1" ht="15.75" x14ac:dyDescent="0.2">
      <c r="A86" s="101">
        <f t="shared" si="32"/>
        <v>20.122</v>
      </c>
      <c r="B86" s="210" t="s">
        <v>47</v>
      </c>
      <c r="C86" s="206">
        <v>20.422000000000001</v>
      </c>
      <c r="D86" s="165">
        <v>20.122</v>
      </c>
      <c r="E86" s="240">
        <f t="shared" si="33"/>
        <v>98.530995984722352</v>
      </c>
      <c r="F86" s="239">
        <v>7.4</v>
      </c>
      <c r="G86" s="99">
        <f t="shared" si="34"/>
        <v>12.722</v>
      </c>
      <c r="H86" s="301">
        <v>25</v>
      </c>
      <c r="I86" s="131">
        <v>22.504999999999999</v>
      </c>
      <c r="J86" s="291">
        <f t="shared" si="28"/>
        <v>90.02</v>
      </c>
      <c r="K86" s="240">
        <v>10.88</v>
      </c>
      <c r="L86" s="243">
        <f t="shared" si="35"/>
        <v>11.624999999999998</v>
      </c>
      <c r="M86" s="131">
        <f t="shared" si="36"/>
        <v>11.184275916906866</v>
      </c>
      <c r="N86" s="74">
        <f t="shared" si="37"/>
        <v>14.702702702702704</v>
      </c>
      <c r="O86" s="99">
        <f t="shared" si="15"/>
        <v>-3.5184267857958371</v>
      </c>
    </row>
    <row r="87" spans="1:15" s="1" customFormat="1" ht="15.75" x14ac:dyDescent="0.2">
      <c r="A87" s="101">
        <f t="shared" si="32"/>
        <v>5.1159999999999997</v>
      </c>
      <c r="B87" s="210" t="s">
        <v>48</v>
      </c>
      <c r="C87" s="206">
        <v>5.2464700000000004</v>
      </c>
      <c r="D87" s="165">
        <v>5.1159999999999997</v>
      </c>
      <c r="E87" s="240">
        <f t="shared" si="33"/>
        <v>97.513185055856582</v>
      </c>
      <c r="F87" s="239">
        <v>3.5179999999999998</v>
      </c>
      <c r="G87" s="99">
        <f t="shared" si="34"/>
        <v>1.5979999999999999</v>
      </c>
      <c r="H87" s="301">
        <v>3</v>
      </c>
      <c r="I87" s="131">
        <v>2.367</v>
      </c>
      <c r="J87" s="291">
        <f t="shared" si="28"/>
        <v>78.900000000000006</v>
      </c>
      <c r="K87" s="240">
        <v>3.24</v>
      </c>
      <c r="L87" s="243">
        <f t="shared" si="35"/>
        <v>-0.87300000000000022</v>
      </c>
      <c r="M87" s="131">
        <f t="shared" si="36"/>
        <v>4.6266614542611419</v>
      </c>
      <c r="N87" s="74">
        <f t="shared" si="37"/>
        <v>9.2097782831154067</v>
      </c>
      <c r="O87" s="99">
        <f t="shared" si="15"/>
        <v>-4.5831168288542647</v>
      </c>
    </row>
    <row r="88" spans="1:15" s="1" customFormat="1" ht="15" hidden="1" customHeight="1" x14ac:dyDescent="0.2">
      <c r="A88" s="101" t="str">
        <f t="shared" si="32"/>
        <v>x</v>
      </c>
      <c r="B88" s="205" t="s">
        <v>49</v>
      </c>
      <c r="C88" s="206">
        <v>0.41499999999999998</v>
      </c>
      <c r="D88" s="165">
        <v>0</v>
      </c>
      <c r="E88" s="240">
        <f t="shared" si="33"/>
        <v>0</v>
      </c>
      <c r="F88" s="239">
        <v>0.26500000000000001</v>
      </c>
      <c r="G88" s="99">
        <f t="shared" si="34"/>
        <v>-0.26500000000000001</v>
      </c>
      <c r="H88" s="301">
        <v>0.54300000000000004</v>
      </c>
      <c r="I88" s="131">
        <v>0</v>
      </c>
      <c r="J88" s="291">
        <f t="shared" si="28"/>
        <v>0</v>
      </c>
      <c r="K88" s="240">
        <v>0.373</v>
      </c>
      <c r="L88" s="243">
        <f t="shared" si="35"/>
        <v>-0.373</v>
      </c>
      <c r="M88" s="131" t="str">
        <f t="shared" si="36"/>
        <v/>
      </c>
      <c r="N88" s="74">
        <f t="shared" si="37"/>
        <v>14.075471698113207</v>
      </c>
      <c r="O88" s="99" t="str">
        <f t="shared" si="15"/>
        <v/>
      </c>
    </row>
    <row r="89" spans="1:15" s="13" customFormat="1" ht="15.75" x14ac:dyDescent="0.25">
      <c r="A89" s="101">
        <f t="shared" si="32"/>
        <v>682.8610000000001</v>
      </c>
      <c r="B89" s="208" t="s">
        <v>50</v>
      </c>
      <c r="C89" s="209">
        <v>1304.2171556000001</v>
      </c>
      <c r="D89" s="228">
        <f>SUM(D90:D101)</f>
        <v>682.8610000000001</v>
      </c>
      <c r="E89" s="241">
        <f t="shared" si="33"/>
        <v>52.357921920284248</v>
      </c>
      <c r="F89" s="24">
        <f>SUM(F90:F101)</f>
        <v>500.21899999999999</v>
      </c>
      <c r="G89" s="140">
        <f>D89-F89</f>
        <v>182.64200000000011</v>
      </c>
      <c r="H89" s="304">
        <v>1882.3</v>
      </c>
      <c r="I89" s="228">
        <f>SUM(I90:I101)</f>
        <v>1233.2239999999999</v>
      </c>
      <c r="J89" s="241">
        <f t="shared" si="28"/>
        <v>65.516867661902992</v>
      </c>
      <c r="K89" s="21">
        <f>SUM(K90:K101)</f>
        <v>807.84900000000005</v>
      </c>
      <c r="L89" s="233">
        <f>SUM(L90:L101)</f>
        <v>425.37499999999994</v>
      </c>
      <c r="M89" s="24">
        <f>IF(D89&gt;0,I89/D89*10,"")</f>
        <v>18.059663679723982</v>
      </c>
      <c r="N89" s="21">
        <f>IF(F89&gt;0,K89/F89*10,"")</f>
        <v>16.149906341022632</v>
      </c>
      <c r="O89" s="140">
        <f t="shared" si="15"/>
        <v>1.9097573387013504</v>
      </c>
    </row>
    <row r="90" spans="1:15" s="1" customFormat="1" ht="15" hidden="1" customHeight="1" x14ac:dyDescent="0.2">
      <c r="A90" s="101" t="str">
        <f t="shared" si="32"/>
        <v>x</v>
      </c>
      <c r="B90" s="210" t="s">
        <v>97</v>
      </c>
      <c r="C90" s="206"/>
      <c r="D90" s="165">
        <v>0</v>
      </c>
      <c r="E90" s="240">
        <f t="shared" si="33"/>
        <v>0</v>
      </c>
      <c r="F90" s="239">
        <v>0</v>
      </c>
      <c r="G90" s="99">
        <f t="shared" ref="G90:G101" si="38">IFERROR(D90-F90,"")</f>
        <v>0</v>
      </c>
      <c r="H90" s="301"/>
      <c r="I90" s="131">
        <v>0</v>
      </c>
      <c r="J90" s="291" t="str">
        <f t="shared" si="28"/>
        <v/>
      </c>
      <c r="K90" s="240">
        <v>0</v>
      </c>
      <c r="L90" s="243">
        <f t="shared" ref="L90:L101" si="39">IFERROR(I90-K90,"")</f>
        <v>0</v>
      </c>
      <c r="M90" s="131" t="str">
        <f t="shared" ref="M90:M101" si="40">IFERROR(IF(D90&gt;0,I90/D90*10,""),"")</f>
        <v/>
      </c>
      <c r="N90" s="74" t="str">
        <f t="shared" ref="N90:N101" si="41">IFERROR(IF(F90&gt;0,K90/F90*10,""),"")</f>
        <v/>
      </c>
      <c r="O90" s="99" t="str">
        <f t="shared" ref="O90:O101" si="42">IFERROR(M90-N90,"")</f>
        <v/>
      </c>
    </row>
    <row r="91" spans="1:15" s="1" customFormat="1" ht="15" hidden="1" customHeight="1" x14ac:dyDescent="0.2">
      <c r="A91" s="101" t="str">
        <f t="shared" si="32"/>
        <v>x</v>
      </c>
      <c r="B91" s="210" t="s">
        <v>98</v>
      </c>
      <c r="C91" s="206"/>
      <c r="D91" s="165">
        <v>0</v>
      </c>
      <c r="E91" s="240">
        <f t="shared" si="33"/>
        <v>0</v>
      </c>
      <c r="F91" s="239">
        <v>0</v>
      </c>
      <c r="G91" s="99">
        <f t="shared" si="38"/>
        <v>0</v>
      </c>
      <c r="H91" s="301"/>
      <c r="I91" s="131">
        <v>0</v>
      </c>
      <c r="J91" s="291" t="str">
        <f t="shared" si="28"/>
        <v/>
      </c>
      <c r="K91" s="240">
        <v>0</v>
      </c>
      <c r="L91" s="243">
        <f t="shared" si="39"/>
        <v>0</v>
      </c>
      <c r="M91" s="131" t="str">
        <f t="shared" si="40"/>
        <v/>
      </c>
      <c r="N91" s="74" t="str">
        <f t="shared" si="41"/>
        <v/>
      </c>
      <c r="O91" s="99" t="str">
        <f t="shared" si="42"/>
        <v/>
      </c>
    </row>
    <row r="92" spans="1:15" s="1" customFormat="1" ht="15" hidden="1" customHeight="1" x14ac:dyDescent="0.2">
      <c r="A92" s="101" t="str">
        <f t="shared" si="32"/>
        <v>x</v>
      </c>
      <c r="B92" s="210" t="s">
        <v>61</v>
      </c>
      <c r="C92" s="206">
        <v>1.7000000000000001E-2</v>
      </c>
      <c r="D92" s="165">
        <v>0</v>
      </c>
      <c r="E92" s="240">
        <f t="shared" si="33"/>
        <v>0</v>
      </c>
      <c r="F92" s="239">
        <v>0</v>
      </c>
      <c r="G92" s="99">
        <f t="shared" si="38"/>
        <v>0</v>
      </c>
      <c r="H92" s="301"/>
      <c r="I92" s="131">
        <v>0</v>
      </c>
      <c r="J92" s="291" t="str">
        <f t="shared" si="28"/>
        <v/>
      </c>
      <c r="K92" s="240">
        <v>0</v>
      </c>
      <c r="L92" s="243">
        <f t="shared" si="39"/>
        <v>0</v>
      </c>
      <c r="M92" s="131" t="str">
        <f t="shared" si="40"/>
        <v/>
      </c>
      <c r="N92" s="74" t="str">
        <f t="shared" si="41"/>
        <v/>
      </c>
      <c r="O92" s="99" t="str">
        <f t="shared" si="42"/>
        <v/>
      </c>
    </row>
    <row r="93" spans="1:15" s="1" customFormat="1" ht="15" hidden="1" customHeight="1" x14ac:dyDescent="0.2">
      <c r="A93" s="101" t="str">
        <f t="shared" si="32"/>
        <v>x</v>
      </c>
      <c r="B93" s="210" t="s">
        <v>136</v>
      </c>
      <c r="C93" s="206"/>
      <c r="D93" s="165" t="s">
        <v>136</v>
      </c>
      <c r="E93" s="240">
        <f t="shared" si="33"/>
        <v>0</v>
      </c>
      <c r="F93" s="239" t="s">
        <v>136</v>
      </c>
      <c r="G93" s="99" t="str">
        <f t="shared" si="38"/>
        <v/>
      </c>
      <c r="H93" s="301"/>
      <c r="I93" s="131" t="s">
        <v>136</v>
      </c>
      <c r="J93" s="291" t="str">
        <f t="shared" si="28"/>
        <v/>
      </c>
      <c r="K93" s="240" t="s">
        <v>136</v>
      </c>
      <c r="L93" s="243" t="str">
        <f t="shared" si="39"/>
        <v/>
      </c>
      <c r="M93" s="131" t="str">
        <f t="shared" si="40"/>
        <v/>
      </c>
      <c r="N93" s="74" t="str">
        <f t="shared" si="41"/>
        <v/>
      </c>
      <c r="O93" s="99" t="str">
        <f t="shared" si="42"/>
        <v/>
      </c>
    </row>
    <row r="94" spans="1:15" s="1" customFormat="1" ht="15.75" x14ac:dyDescent="0.2">
      <c r="A94" s="101">
        <f t="shared" si="32"/>
        <v>85.994</v>
      </c>
      <c r="B94" s="210" t="s">
        <v>51</v>
      </c>
      <c r="C94" s="206">
        <v>303.83529559999999</v>
      </c>
      <c r="D94" s="165">
        <v>85.994</v>
      </c>
      <c r="E94" s="240">
        <f t="shared" si="33"/>
        <v>28.302834214893629</v>
      </c>
      <c r="F94" s="239">
        <v>96.361999999999995</v>
      </c>
      <c r="G94" s="99">
        <f t="shared" si="38"/>
        <v>-10.367999999999995</v>
      </c>
      <c r="H94" s="297">
        <v>378</v>
      </c>
      <c r="I94" s="131">
        <v>153.934</v>
      </c>
      <c r="J94" s="291">
        <f t="shared" si="28"/>
        <v>40.723280423280421</v>
      </c>
      <c r="K94" s="240">
        <v>139.81</v>
      </c>
      <c r="L94" s="243">
        <f t="shared" si="39"/>
        <v>14.123999999999995</v>
      </c>
      <c r="M94" s="131">
        <f t="shared" si="40"/>
        <v>17.900551201246596</v>
      </c>
      <c r="N94" s="74">
        <f t="shared" si="41"/>
        <v>14.508831282040639</v>
      </c>
      <c r="O94" s="99">
        <f t="shared" si="42"/>
        <v>3.3917199192059577</v>
      </c>
    </row>
    <row r="95" spans="1:15" s="1" customFormat="1" ht="15.75" x14ac:dyDescent="0.2">
      <c r="A95" s="101">
        <f t="shared" si="32"/>
        <v>13.028</v>
      </c>
      <c r="B95" s="210" t="s">
        <v>52</v>
      </c>
      <c r="C95" s="206">
        <v>32.95646</v>
      </c>
      <c r="D95" s="165">
        <v>13.028</v>
      </c>
      <c r="E95" s="240">
        <f t="shared" si="33"/>
        <v>39.530944767732947</v>
      </c>
      <c r="F95" s="239">
        <v>11.619</v>
      </c>
      <c r="G95" s="99">
        <f t="shared" si="38"/>
        <v>1.4090000000000007</v>
      </c>
      <c r="H95" s="301">
        <v>46.6</v>
      </c>
      <c r="I95" s="131">
        <v>20.283999999999999</v>
      </c>
      <c r="J95" s="291">
        <f t="shared" si="28"/>
        <v>43.527896995708147</v>
      </c>
      <c r="K95" s="240">
        <v>17.789000000000001</v>
      </c>
      <c r="L95" s="243">
        <f t="shared" si="39"/>
        <v>2.4949999999999974</v>
      </c>
      <c r="M95" s="131">
        <f t="shared" si="40"/>
        <v>15.569542523794901</v>
      </c>
      <c r="N95" s="74">
        <f t="shared" si="41"/>
        <v>15.310267665031416</v>
      </c>
      <c r="O95" s="99">
        <f t="shared" si="42"/>
        <v>0.25927485876348477</v>
      </c>
    </row>
    <row r="96" spans="1:15" s="1" customFormat="1" ht="15.75" x14ac:dyDescent="0.2">
      <c r="A96" s="101">
        <f t="shared" si="32"/>
        <v>557.74400000000003</v>
      </c>
      <c r="B96" s="210" t="s">
        <v>53</v>
      </c>
      <c r="C96" s="206">
        <v>858.87040000000002</v>
      </c>
      <c r="D96" s="165">
        <v>557.74400000000003</v>
      </c>
      <c r="E96" s="240">
        <f t="shared" si="33"/>
        <v>64.939250438715789</v>
      </c>
      <c r="F96" s="239">
        <v>368.98</v>
      </c>
      <c r="G96" s="99">
        <f t="shared" si="38"/>
        <v>188.76400000000001</v>
      </c>
      <c r="H96" s="301">
        <v>1350</v>
      </c>
      <c r="I96" s="131">
        <v>1028.261</v>
      </c>
      <c r="J96" s="291">
        <f t="shared" si="28"/>
        <v>76.167481481481474</v>
      </c>
      <c r="K96" s="240">
        <v>625.01400000000001</v>
      </c>
      <c r="L96" s="243">
        <f t="shared" si="39"/>
        <v>403.24699999999996</v>
      </c>
      <c r="M96" s="131">
        <f t="shared" si="40"/>
        <v>18.436074614877075</v>
      </c>
      <c r="N96" s="74">
        <f t="shared" si="41"/>
        <v>16.938966881673803</v>
      </c>
      <c r="O96" s="99">
        <f t="shared" si="42"/>
        <v>1.4971077332032721</v>
      </c>
    </row>
    <row r="97" spans="1:15" s="1" customFormat="1" ht="15" hidden="1" customHeight="1" x14ac:dyDescent="0.2">
      <c r="A97" s="101" t="str">
        <f t="shared" si="32"/>
        <v>x</v>
      </c>
      <c r="B97" s="210" t="s">
        <v>54</v>
      </c>
      <c r="C97" s="206"/>
      <c r="D97" s="165" t="s">
        <v>136</v>
      </c>
      <c r="E97" s="240">
        <f t="shared" si="33"/>
        <v>0</v>
      </c>
      <c r="F97" s="239" t="s">
        <v>136</v>
      </c>
      <c r="G97" s="99" t="str">
        <f t="shared" si="38"/>
        <v/>
      </c>
      <c r="H97" s="301"/>
      <c r="I97" s="131" t="s">
        <v>136</v>
      </c>
      <c r="J97" s="291" t="str">
        <f t="shared" si="28"/>
        <v/>
      </c>
      <c r="K97" s="240" t="s">
        <v>136</v>
      </c>
      <c r="L97" s="243" t="str">
        <f t="shared" si="39"/>
        <v/>
      </c>
      <c r="M97" s="131" t="str">
        <f t="shared" si="40"/>
        <v/>
      </c>
      <c r="N97" s="74" t="str">
        <f t="shared" si="41"/>
        <v/>
      </c>
      <c r="O97" s="99" t="str">
        <f t="shared" si="42"/>
        <v/>
      </c>
    </row>
    <row r="98" spans="1:15" s="1" customFormat="1" ht="15" hidden="1" customHeight="1" x14ac:dyDescent="0.2">
      <c r="A98" s="101" t="str">
        <f t="shared" si="32"/>
        <v>x</v>
      </c>
      <c r="B98" s="210" t="s">
        <v>136</v>
      </c>
      <c r="C98" s="206"/>
      <c r="D98" s="165" t="s">
        <v>136</v>
      </c>
      <c r="E98" s="240">
        <f t="shared" si="33"/>
        <v>0</v>
      </c>
      <c r="F98" s="239" t="s">
        <v>136</v>
      </c>
      <c r="G98" s="99" t="str">
        <f t="shared" si="38"/>
        <v/>
      </c>
      <c r="H98" s="301"/>
      <c r="I98" s="131" t="s">
        <v>136</v>
      </c>
      <c r="J98" s="291" t="str">
        <f t="shared" si="28"/>
        <v/>
      </c>
      <c r="K98" s="240" t="s">
        <v>136</v>
      </c>
      <c r="L98" s="243" t="str">
        <f t="shared" si="39"/>
        <v/>
      </c>
      <c r="M98" s="131" t="str">
        <f t="shared" si="40"/>
        <v/>
      </c>
      <c r="N98" s="74" t="str">
        <f t="shared" si="41"/>
        <v/>
      </c>
      <c r="O98" s="99" t="str">
        <f t="shared" si="42"/>
        <v/>
      </c>
    </row>
    <row r="99" spans="1:15" s="1" customFormat="1" ht="15" hidden="1" customHeight="1" x14ac:dyDescent="0.2">
      <c r="A99" s="101" t="str">
        <f t="shared" si="32"/>
        <v>x</v>
      </c>
      <c r="B99" s="210" t="s">
        <v>55</v>
      </c>
      <c r="C99" s="206"/>
      <c r="D99" s="165">
        <v>0</v>
      </c>
      <c r="E99" s="240">
        <f t="shared" si="33"/>
        <v>0</v>
      </c>
      <c r="F99" s="239">
        <v>0</v>
      </c>
      <c r="G99" s="99">
        <f t="shared" si="38"/>
        <v>0</v>
      </c>
      <c r="H99" s="301"/>
      <c r="I99" s="131">
        <v>0</v>
      </c>
      <c r="J99" s="291" t="str">
        <f t="shared" si="28"/>
        <v/>
      </c>
      <c r="K99" s="240">
        <v>0</v>
      </c>
      <c r="L99" s="243">
        <f t="shared" si="39"/>
        <v>0</v>
      </c>
      <c r="M99" s="131" t="str">
        <f t="shared" si="40"/>
        <v/>
      </c>
      <c r="N99" s="74" t="str">
        <f t="shared" si="41"/>
        <v/>
      </c>
      <c r="O99" s="99" t="str">
        <f t="shared" si="42"/>
        <v/>
      </c>
    </row>
    <row r="100" spans="1:15" s="1" customFormat="1" ht="15" hidden="1" customHeight="1" x14ac:dyDescent="0.2">
      <c r="A100" s="101" t="str">
        <f t="shared" si="32"/>
        <v>x</v>
      </c>
      <c r="B100" s="210" t="s">
        <v>56</v>
      </c>
      <c r="C100" s="206"/>
      <c r="D100" s="165">
        <v>0</v>
      </c>
      <c r="E100" s="240">
        <f t="shared" si="33"/>
        <v>0</v>
      </c>
      <c r="F100" s="239">
        <v>0</v>
      </c>
      <c r="G100" s="99">
        <f t="shared" si="38"/>
        <v>0</v>
      </c>
      <c r="H100" s="301"/>
      <c r="I100" s="131">
        <v>0</v>
      </c>
      <c r="J100" s="291" t="str">
        <f t="shared" si="28"/>
        <v/>
      </c>
      <c r="K100" s="240">
        <v>0</v>
      </c>
      <c r="L100" s="243">
        <f t="shared" si="39"/>
        <v>0</v>
      </c>
      <c r="M100" s="131" t="str">
        <f t="shared" si="40"/>
        <v/>
      </c>
      <c r="N100" s="74" t="str">
        <f t="shared" si="41"/>
        <v/>
      </c>
      <c r="O100" s="99" t="str">
        <f t="shared" si="42"/>
        <v/>
      </c>
    </row>
    <row r="101" spans="1:15" s="1" customFormat="1" ht="15.75" x14ac:dyDescent="0.2">
      <c r="A101" s="101">
        <f t="shared" si="32"/>
        <v>26.094999999999999</v>
      </c>
      <c r="B101" s="213" t="s">
        <v>99</v>
      </c>
      <c r="C101" s="193">
        <v>108.538</v>
      </c>
      <c r="D101" s="155">
        <v>26.094999999999999</v>
      </c>
      <c r="E101" s="266">
        <f t="shared" si="33"/>
        <v>24.042270909727467</v>
      </c>
      <c r="F101" s="161">
        <v>23.257999999999999</v>
      </c>
      <c r="G101" s="128">
        <f t="shared" si="38"/>
        <v>2.8369999999999997</v>
      </c>
      <c r="H101" s="305">
        <v>107.7</v>
      </c>
      <c r="I101" s="133">
        <v>30.745000000000001</v>
      </c>
      <c r="J101" s="292">
        <f t="shared" ref="J101" si="43">IFERROR(I101/H101*100,"")</f>
        <v>28.546889507892292</v>
      </c>
      <c r="K101" s="266">
        <v>25.236000000000001</v>
      </c>
      <c r="L101" s="246">
        <f t="shared" si="39"/>
        <v>5.5090000000000003</v>
      </c>
      <c r="M101" s="161">
        <f t="shared" si="40"/>
        <v>11.781950565242385</v>
      </c>
      <c r="N101" s="126">
        <f t="shared" si="41"/>
        <v>10.850460056754665</v>
      </c>
      <c r="O101" s="128">
        <f t="shared" si="42"/>
        <v>0.93149050848771964</v>
      </c>
    </row>
    <row r="102" spans="1:15" s="3" customFormat="1" x14ac:dyDescent="0.2">
      <c r="B102" s="2"/>
      <c r="C102" s="2"/>
      <c r="J102" s="1"/>
    </row>
    <row r="103" spans="1:15" s="3" customFormat="1" x14ac:dyDescent="0.2">
      <c r="B103" s="2"/>
      <c r="C103" s="2"/>
      <c r="J103" s="1"/>
    </row>
    <row r="104" spans="1:15" s="3" customFormat="1" x14ac:dyDescent="0.2">
      <c r="B104" s="2"/>
      <c r="C104" s="2"/>
      <c r="J104" s="1"/>
    </row>
    <row r="105" spans="1:15" s="3" customFormat="1" x14ac:dyDescent="0.2">
      <c r="B105" s="2"/>
      <c r="C105" s="2"/>
      <c r="J105" s="1"/>
    </row>
    <row r="106" spans="1:15" s="3" customFormat="1" x14ac:dyDescent="0.2">
      <c r="B106" s="2"/>
      <c r="C106" s="2"/>
      <c r="J106" s="1"/>
    </row>
    <row r="107" spans="1:15" s="3" customFormat="1" x14ac:dyDescent="0.2">
      <c r="B107" s="2"/>
      <c r="C107" s="2"/>
      <c r="J107" s="1"/>
    </row>
    <row r="108" spans="1:15" s="3" customFormat="1" x14ac:dyDescent="0.2">
      <c r="B108" s="2"/>
      <c r="C108" s="2"/>
      <c r="J108" s="1"/>
    </row>
    <row r="109" spans="1:15" s="3" customFormat="1" x14ac:dyDescent="0.2">
      <c r="B109" s="2"/>
      <c r="C109" s="2"/>
      <c r="J109" s="1"/>
    </row>
    <row r="110" spans="1:15" s="3" customFormat="1" x14ac:dyDescent="0.2">
      <c r="B110" s="2"/>
      <c r="C110" s="2"/>
      <c r="J110" s="1"/>
    </row>
    <row r="111" spans="1:15" s="3" customFormat="1" x14ac:dyDescent="0.2">
      <c r="B111" s="2"/>
      <c r="C111" s="2"/>
      <c r="J111" s="1"/>
    </row>
    <row r="112" spans="1:15" s="3" customFormat="1" x14ac:dyDescent="0.2">
      <c r="B112" s="2"/>
      <c r="C112" s="2"/>
      <c r="J112" s="1"/>
    </row>
    <row r="113" spans="2:10" s="5" customFormat="1" x14ac:dyDescent="0.2">
      <c r="B113" s="2"/>
      <c r="C113" s="2"/>
      <c r="J113" s="6"/>
    </row>
    <row r="114" spans="2:10" s="5" customFormat="1" x14ac:dyDescent="0.2">
      <c r="B114" s="2"/>
      <c r="C114" s="2"/>
      <c r="J114" s="6"/>
    </row>
    <row r="115" spans="2:10" s="5" customFormat="1" x14ac:dyDescent="0.2">
      <c r="B115" s="2"/>
      <c r="C115" s="2"/>
      <c r="J115" s="6"/>
    </row>
    <row r="116" spans="2:10" s="5" customFormat="1" x14ac:dyDescent="0.2">
      <c r="B116" s="2"/>
      <c r="C116" s="2"/>
      <c r="J116" s="6"/>
    </row>
    <row r="117" spans="2:10" s="5" customFormat="1" x14ac:dyDescent="0.2">
      <c r="B117" s="2"/>
      <c r="C117" s="2"/>
      <c r="J117" s="6"/>
    </row>
    <row r="118" spans="2:10" s="5" customFormat="1" x14ac:dyDescent="0.2">
      <c r="B118" s="2"/>
      <c r="C118" s="2"/>
      <c r="J118" s="6"/>
    </row>
    <row r="119" spans="2:10" s="5" customFormat="1" x14ac:dyDescent="0.2">
      <c r="B119" s="2"/>
      <c r="C119" s="2"/>
      <c r="J119" s="6"/>
    </row>
    <row r="120" spans="2:10" s="5" customFormat="1" x14ac:dyDescent="0.2">
      <c r="B120" s="2"/>
      <c r="C120" s="2"/>
      <c r="J120" s="6"/>
    </row>
    <row r="121" spans="2:10" s="5" customFormat="1" x14ac:dyDescent="0.2">
      <c r="B121" s="2"/>
      <c r="C121" s="2"/>
      <c r="J121" s="6"/>
    </row>
    <row r="122" spans="2:10" s="5" customFormat="1" x14ac:dyDescent="0.2">
      <c r="B122" s="2"/>
      <c r="C122" s="2"/>
      <c r="J122" s="6"/>
    </row>
    <row r="123" spans="2:10" s="5" customFormat="1" x14ac:dyDescent="0.2">
      <c r="B123" s="2"/>
      <c r="C123" s="2"/>
      <c r="J123" s="6"/>
    </row>
    <row r="124" spans="2:10" s="5" customFormat="1" x14ac:dyDescent="0.2">
      <c r="B124" s="2"/>
      <c r="C124" s="2"/>
      <c r="J124" s="6"/>
    </row>
    <row r="125" spans="2:10" s="5" customFormat="1" x14ac:dyDescent="0.2">
      <c r="B125" s="2"/>
      <c r="C125" s="2"/>
      <c r="J125" s="6"/>
    </row>
    <row r="126" spans="2:10" s="5" customFormat="1" x14ac:dyDescent="0.2">
      <c r="B126" s="2"/>
      <c r="C126" s="2"/>
      <c r="J126" s="6"/>
    </row>
    <row r="127" spans="2:10" s="5" customFormat="1" x14ac:dyDescent="0.2">
      <c r="B127" s="2"/>
      <c r="C127" s="2"/>
      <c r="J127" s="6"/>
    </row>
    <row r="128" spans="2:10" s="5" customFormat="1" x14ac:dyDescent="0.2">
      <c r="B128" s="2"/>
      <c r="C128" s="2"/>
      <c r="J128" s="6"/>
    </row>
    <row r="129" spans="2:10" s="5" customFormat="1" x14ac:dyDescent="0.2">
      <c r="B129" s="2"/>
      <c r="C129" s="2"/>
      <c r="J129" s="6"/>
    </row>
    <row r="130" spans="2:10" s="5" customFormat="1" x14ac:dyDescent="0.2">
      <c r="B130" s="2"/>
      <c r="C130" s="2"/>
      <c r="J130" s="6"/>
    </row>
    <row r="131" spans="2:10" s="5" customFormat="1" x14ac:dyDescent="0.2">
      <c r="B131" s="2"/>
      <c r="C131" s="2"/>
      <c r="J131" s="6"/>
    </row>
    <row r="132" spans="2:10" s="5" customFormat="1" x14ac:dyDescent="0.2">
      <c r="B132" s="2"/>
      <c r="C132" s="2"/>
      <c r="J132" s="6"/>
    </row>
    <row r="133" spans="2:10" s="5" customFormat="1" x14ac:dyDescent="0.2">
      <c r="B133" s="2"/>
      <c r="C133" s="2"/>
      <c r="J133" s="6"/>
    </row>
    <row r="134" spans="2:10" s="5" customFormat="1" x14ac:dyDescent="0.2">
      <c r="B134" s="2"/>
      <c r="C134" s="2"/>
      <c r="J134" s="6"/>
    </row>
    <row r="135" spans="2:10" s="5" customFormat="1" x14ac:dyDescent="0.2">
      <c r="B135" s="2"/>
      <c r="C135" s="2"/>
      <c r="J135" s="6"/>
    </row>
    <row r="136" spans="2:10" s="5" customFormat="1" x14ac:dyDescent="0.2">
      <c r="B136" s="2"/>
      <c r="C136" s="2"/>
      <c r="J136" s="6"/>
    </row>
    <row r="137" spans="2:10" s="5" customFormat="1" x14ac:dyDescent="0.2">
      <c r="B137" s="2"/>
      <c r="C137" s="2"/>
      <c r="J137" s="6"/>
    </row>
    <row r="138" spans="2:10" s="5" customFormat="1" x14ac:dyDescent="0.2">
      <c r="B138" s="2"/>
      <c r="C138" s="2"/>
      <c r="J138" s="6"/>
    </row>
    <row r="139" spans="2:10" s="5" customFormat="1" x14ac:dyDescent="0.2">
      <c r="B139" s="2"/>
      <c r="C139" s="2"/>
      <c r="J139" s="6"/>
    </row>
    <row r="140" spans="2:10" s="5" customFormat="1" x14ac:dyDescent="0.2">
      <c r="B140" s="2"/>
      <c r="C140" s="2"/>
      <c r="J140" s="6"/>
    </row>
    <row r="141" spans="2:10" s="5" customFormat="1" x14ac:dyDescent="0.2">
      <c r="B141" s="2"/>
      <c r="C141" s="2"/>
      <c r="J141" s="6"/>
    </row>
    <row r="142" spans="2:10" s="6" customFormat="1" x14ac:dyDescent="0.2">
      <c r="B142" s="4"/>
      <c r="C142" s="4"/>
    </row>
    <row r="143" spans="2:10" s="6" customFormat="1" x14ac:dyDescent="0.2">
      <c r="B143" s="4"/>
      <c r="C143" s="4"/>
    </row>
    <row r="144" spans="2:10" s="6" customFormat="1" x14ac:dyDescent="0.2">
      <c r="B144" s="4"/>
      <c r="C144" s="4"/>
    </row>
    <row r="145" spans="2:5" s="6" customFormat="1" x14ac:dyDescent="0.2">
      <c r="B145" s="4"/>
      <c r="C145" s="4"/>
    </row>
    <row r="146" spans="2:5" s="6" customFormat="1" x14ac:dyDescent="0.2">
      <c r="B146" s="4"/>
      <c r="C146" s="4"/>
      <c r="D146" s="178"/>
      <c r="E146" s="178"/>
    </row>
    <row r="147" spans="2:5" s="6" customFormat="1" ht="15.75" x14ac:dyDescent="0.25">
      <c r="B147" s="15"/>
      <c r="C147" s="15"/>
    </row>
    <row r="148" spans="2:5" s="6" customFormat="1" x14ac:dyDescent="0.2">
      <c r="B148" s="4"/>
      <c r="C148" s="4"/>
      <c r="D148" s="178"/>
      <c r="E148" s="178"/>
    </row>
    <row r="149" spans="2:5" s="6" customFormat="1" x14ac:dyDescent="0.2">
      <c r="B149" s="4"/>
      <c r="C149" s="4"/>
    </row>
    <row r="150" spans="2:5" s="6" customFormat="1" x14ac:dyDescent="0.2">
      <c r="B150" s="4"/>
      <c r="C150" s="4"/>
    </row>
    <row r="151" spans="2:5" s="6" customFormat="1" x14ac:dyDescent="0.2">
      <c r="B151" s="4"/>
      <c r="C151" s="4"/>
    </row>
    <row r="152" spans="2:5" s="6" customFormat="1" x14ac:dyDescent="0.2">
      <c r="B152" s="4"/>
      <c r="C152" s="4"/>
    </row>
    <row r="153" spans="2:5" s="6" customFormat="1" x14ac:dyDescent="0.2">
      <c r="B153" s="4"/>
      <c r="C153" s="4"/>
    </row>
    <row r="154" spans="2:5" s="6" customFormat="1" x14ac:dyDescent="0.2">
      <c r="B154" s="4"/>
      <c r="C154" s="4"/>
    </row>
    <row r="155" spans="2:5" s="6" customFormat="1" x14ac:dyDescent="0.2">
      <c r="B155" s="4"/>
      <c r="C155" s="4"/>
    </row>
    <row r="156" spans="2:5" s="6" customFormat="1" x14ac:dyDescent="0.2">
      <c r="B156" s="4"/>
      <c r="C156" s="4"/>
    </row>
    <row r="157" spans="2:5" s="6" customFormat="1" x14ac:dyDescent="0.2">
      <c r="B157" s="4"/>
      <c r="C157" s="4"/>
    </row>
    <row r="158" spans="2:5" s="6" customFormat="1" x14ac:dyDescent="0.2">
      <c r="B158" s="4"/>
      <c r="C158" s="4"/>
    </row>
    <row r="159" spans="2:5" s="6" customFormat="1" x14ac:dyDescent="0.2">
      <c r="B159" s="4"/>
      <c r="C159" s="4"/>
    </row>
    <row r="160" spans="2:5" s="6" customFormat="1" x14ac:dyDescent="0.2">
      <c r="B160" s="4"/>
      <c r="C160" s="4"/>
    </row>
    <row r="161" spans="2:3" s="6" customFormat="1" x14ac:dyDescent="0.2">
      <c r="B161" s="4"/>
      <c r="C161" s="4"/>
    </row>
    <row r="162" spans="2:3" s="6" customFormat="1" x14ac:dyDescent="0.2">
      <c r="B162" s="4"/>
      <c r="C162" s="4"/>
    </row>
    <row r="163" spans="2:3" s="6" customFormat="1" x14ac:dyDescent="0.2">
      <c r="B163" s="4"/>
      <c r="C163" s="4"/>
    </row>
    <row r="164" spans="2:3" s="6" customFormat="1" x14ac:dyDescent="0.2">
      <c r="B164" s="4"/>
      <c r="C164" s="4"/>
    </row>
    <row r="165" spans="2:3" s="6" customFormat="1" x14ac:dyDescent="0.2">
      <c r="B165" s="4"/>
      <c r="C165" s="4"/>
    </row>
    <row r="166" spans="2:3" s="6" customFormat="1" x14ac:dyDescent="0.2">
      <c r="B166" s="4"/>
      <c r="C166" s="4"/>
    </row>
    <row r="167" spans="2:3" s="6" customFormat="1" x14ac:dyDescent="0.2">
      <c r="B167" s="4"/>
      <c r="C167" s="4"/>
    </row>
    <row r="168" spans="2:3" s="6" customFormat="1" x14ac:dyDescent="0.2">
      <c r="B168" s="4"/>
      <c r="C168" s="4"/>
    </row>
    <row r="169" spans="2:3" s="6" customFormat="1" x14ac:dyDescent="0.2">
      <c r="B169" s="4"/>
      <c r="C169" s="4"/>
    </row>
    <row r="170" spans="2:3" s="6" customFormat="1" x14ac:dyDescent="0.2">
      <c r="B170" s="4"/>
      <c r="C170" s="4"/>
    </row>
    <row r="171" spans="2:3" s="6" customFormat="1" x14ac:dyDescent="0.2">
      <c r="B171" s="4"/>
      <c r="C171" s="4"/>
    </row>
    <row r="172" spans="2:3" s="6" customFormat="1" x14ac:dyDescent="0.2">
      <c r="B172" s="4"/>
      <c r="C172" s="4"/>
    </row>
    <row r="173" spans="2:3" s="6" customFormat="1" x14ac:dyDescent="0.2">
      <c r="B173" s="4"/>
      <c r="C173" s="4"/>
    </row>
    <row r="174" spans="2:3" s="6" customFormat="1" x14ac:dyDescent="0.2">
      <c r="B174" s="4"/>
      <c r="C174" s="4"/>
    </row>
    <row r="175" spans="2:3" s="6" customFormat="1" x14ac:dyDescent="0.2">
      <c r="B175" s="4"/>
      <c r="C175" s="4"/>
    </row>
    <row r="176" spans="2:3" s="6" customFormat="1" x14ac:dyDescent="0.2">
      <c r="B176" s="4"/>
      <c r="C176" s="4"/>
    </row>
    <row r="177" spans="2:3" s="6" customFormat="1" x14ac:dyDescent="0.2">
      <c r="B177" s="4"/>
      <c r="C177" s="4"/>
    </row>
    <row r="178" spans="2:3" s="6" customFormat="1" x14ac:dyDescent="0.2">
      <c r="B178" s="4"/>
      <c r="C178" s="4"/>
    </row>
    <row r="179" spans="2:3" s="6" customFormat="1" x14ac:dyDescent="0.2">
      <c r="B179" s="4"/>
      <c r="C179" s="4"/>
    </row>
    <row r="180" spans="2:3" s="6" customFormat="1" x14ac:dyDescent="0.2">
      <c r="B180" s="4"/>
      <c r="C180" s="4"/>
    </row>
    <row r="181" spans="2:3" s="6" customFormat="1" x14ac:dyDescent="0.2">
      <c r="B181" s="4"/>
      <c r="C181" s="4"/>
    </row>
    <row r="182" spans="2:3" s="6" customFormat="1" x14ac:dyDescent="0.2">
      <c r="B182" s="4"/>
      <c r="C182" s="4"/>
    </row>
    <row r="183" spans="2:3" s="6" customFormat="1" x14ac:dyDescent="0.2">
      <c r="B183" s="4"/>
      <c r="C183" s="4"/>
    </row>
    <row r="184" spans="2:3" s="6" customFormat="1" x14ac:dyDescent="0.2">
      <c r="B184" s="4"/>
      <c r="C184" s="4"/>
    </row>
    <row r="185" spans="2:3" s="6" customFormat="1" x14ac:dyDescent="0.2">
      <c r="B185" s="4"/>
      <c r="C185" s="4"/>
    </row>
    <row r="186" spans="2:3" s="6" customFormat="1" x14ac:dyDescent="0.2">
      <c r="B186" s="4"/>
      <c r="C186" s="4"/>
    </row>
    <row r="187" spans="2:3" s="6" customFormat="1" x14ac:dyDescent="0.2">
      <c r="B187" s="4"/>
      <c r="C187" s="4"/>
    </row>
    <row r="188" spans="2:3" s="6" customFormat="1" x14ac:dyDescent="0.2">
      <c r="B188" s="4"/>
      <c r="C188" s="4"/>
    </row>
    <row r="189" spans="2:3" s="8" customFormat="1" x14ac:dyDescent="0.2">
      <c r="B189" s="16"/>
      <c r="C189" s="16"/>
    </row>
    <row r="190" spans="2:3" s="8" customFormat="1" x14ac:dyDescent="0.2">
      <c r="B190" s="16"/>
      <c r="C190" s="16"/>
    </row>
    <row r="191" spans="2:3" s="8" customFormat="1" x14ac:dyDescent="0.2">
      <c r="B191" s="16"/>
      <c r="C191" s="16"/>
    </row>
    <row r="192" spans="2:3" s="8" customFormat="1" x14ac:dyDescent="0.2">
      <c r="B192" s="16"/>
      <c r="C192" s="16"/>
    </row>
    <row r="193" spans="2:3" s="8" customFormat="1" x14ac:dyDescent="0.2">
      <c r="B193" s="16"/>
      <c r="C193" s="16"/>
    </row>
    <row r="194" spans="2:3" s="8" customFormat="1" x14ac:dyDescent="0.2">
      <c r="B194" s="16"/>
      <c r="C194" s="16"/>
    </row>
    <row r="195" spans="2:3" s="8" customFormat="1" x14ac:dyDescent="0.2">
      <c r="B195" s="16"/>
      <c r="C195" s="16"/>
    </row>
    <row r="196" spans="2:3" s="8" customFormat="1" x14ac:dyDescent="0.2">
      <c r="B196" s="16"/>
      <c r="C196" s="16"/>
    </row>
    <row r="197" spans="2:3" s="8" customFormat="1" x14ac:dyDescent="0.2">
      <c r="B197" s="16"/>
      <c r="C197" s="16"/>
    </row>
    <row r="198" spans="2:3" s="8" customFormat="1" x14ac:dyDescent="0.2">
      <c r="B198" s="16"/>
      <c r="C198" s="16"/>
    </row>
    <row r="199" spans="2:3" s="8" customFormat="1" x14ac:dyDescent="0.2">
      <c r="B199" s="16"/>
      <c r="C199" s="16"/>
    </row>
    <row r="200" spans="2:3" s="8" customFormat="1" x14ac:dyDescent="0.2">
      <c r="B200" s="16"/>
      <c r="C200" s="16"/>
    </row>
    <row r="201" spans="2:3" s="8" customFormat="1" x14ac:dyDescent="0.2">
      <c r="B201" s="16"/>
      <c r="C201" s="16"/>
    </row>
    <row r="202" spans="2:3" s="8" customFormat="1" x14ac:dyDescent="0.2">
      <c r="B202" s="16"/>
      <c r="C202" s="16"/>
    </row>
    <row r="203" spans="2:3" s="8" customFormat="1" x14ac:dyDescent="0.2">
      <c r="B203" s="16"/>
      <c r="C203" s="16"/>
    </row>
    <row r="204" spans="2:3" s="8" customFormat="1" x14ac:dyDescent="0.2">
      <c r="B204" s="16"/>
      <c r="C204" s="16"/>
    </row>
    <row r="205" spans="2:3" s="8" customFormat="1" x14ac:dyDescent="0.2">
      <c r="B205" s="16"/>
      <c r="C205" s="16"/>
    </row>
    <row r="206" spans="2:3" s="8" customFormat="1" x14ac:dyDescent="0.2">
      <c r="B206" s="16"/>
      <c r="C206" s="16"/>
    </row>
    <row r="207" spans="2:3" s="8" customFormat="1" x14ac:dyDescent="0.2">
      <c r="B207" s="16"/>
      <c r="C207" s="16"/>
    </row>
    <row r="208" spans="2:3" s="8" customFormat="1" x14ac:dyDescent="0.2">
      <c r="B208" s="16"/>
      <c r="C208" s="16"/>
    </row>
    <row r="209" spans="2:3" s="8" customFormat="1" x14ac:dyDescent="0.2">
      <c r="B209" s="16"/>
      <c r="C209" s="16"/>
    </row>
    <row r="210" spans="2:3" s="8" customFormat="1" x14ac:dyDescent="0.2">
      <c r="B210" s="16"/>
      <c r="C210" s="16"/>
    </row>
    <row r="211" spans="2:3" s="8" customFormat="1" x14ac:dyDescent="0.2">
      <c r="B211" s="16"/>
      <c r="C211" s="16"/>
    </row>
    <row r="212" spans="2:3" s="8" customFormat="1" x14ac:dyDescent="0.2">
      <c r="B212" s="16"/>
      <c r="C212" s="16"/>
    </row>
    <row r="213" spans="2:3" s="8" customFormat="1" x14ac:dyDescent="0.2">
      <c r="B213" s="16"/>
      <c r="C213" s="16"/>
    </row>
    <row r="214" spans="2:3" s="8" customFormat="1" x14ac:dyDescent="0.2">
      <c r="B214" s="16"/>
      <c r="C214" s="16"/>
    </row>
    <row r="215" spans="2:3" s="8" customFormat="1" x14ac:dyDescent="0.2">
      <c r="B215" s="16"/>
      <c r="C215" s="16"/>
    </row>
    <row r="216" spans="2:3" s="8" customFormat="1" x14ac:dyDescent="0.2">
      <c r="B216" s="16"/>
      <c r="C216" s="16"/>
    </row>
    <row r="217" spans="2:3" s="8" customFormat="1" x14ac:dyDescent="0.2">
      <c r="B217" s="16"/>
      <c r="C217" s="16"/>
    </row>
    <row r="218" spans="2:3" s="8" customFormat="1" x14ac:dyDescent="0.2">
      <c r="B218" s="16"/>
      <c r="C218" s="16"/>
    </row>
    <row r="219" spans="2:3" s="8" customFormat="1" x14ac:dyDescent="0.2">
      <c r="B219" s="16"/>
      <c r="C219" s="16"/>
    </row>
    <row r="220" spans="2:3" s="8" customFormat="1" x14ac:dyDescent="0.2">
      <c r="B220" s="16"/>
      <c r="C220" s="16"/>
    </row>
    <row r="221" spans="2:3" s="8" customFormat="1" x14ac:dyDescent="0.2">
      <c r="B221" s="16"/>
      <c r="C221" s="16"/>
    </row>
    <row r="222" spans="2:3" s="8" customFormat="1" x14ac:dyDescent="0.2">
      <c r="B222" s="16"/>
      <c r="C222" s="16"/>
    </row>
    <row r="223" spans="2:3" s="8" customFormat="1" x14ac:dyDescent="0.2">
      <c r="B223" s="16"/>
      <c r="C223" s="16"/>
    </row>
    <row r="224" spans="2:3" s="8" customFormat="1" x14ac:dyDescent="0.2">
      <c r="B224" s="16"/>
      <c r="C224" s="16"/>
    </row>
    <row r="225" spans="2:3" s="8" customFormat="1" ht="0.75" customHeight="1" x14ac:dyDescent="0.2">
      <c r="B225" s="16"/>
      <c r="C225" s="16"/>
    </row>
    <row r="226" spans="2:3" s="8" customFormat="1" x14ac:dyDescent="0.2">
      <c r="B226" s="16"/>
      <c r="C226" s="16"/>
    </row>
    <row r="227" spans="2:3" s="8" customFormat="1" x14ac:dyDescent="0.2">
      <c r="B227" s="16"/>
      <c r="C227" s="16"/>
    </row>
    <row r="228" spans="2:3" s="8" customFormat="1" x14ac:dyDescent="0.2">
      <c r="B228" s="16"/>
      <c r="C228" s="16"/>
    </row>
    <row r="229" spans="2:3" s="8" customFormat="1" x14ac:dyDescent="0.2">
      <c r="B229" s="16"/>
      <c r="C229" s="16"/>
    </row>
    <row r="230" spans="2:3" s="8" customFormat="1" x14ac:dyDescent="0.2">
      <c r="B230" s="16"/>
      <c r="C230" s="16"/>
    </row>
    <row r="231" spans="2:3" s="8" customFormat="1" x14ac:dyDescent="0.2">
      <c r="B231" s="16"/>
      <c r="C231" s="16"/>
    </row>
    <row r="232" spans="2:3" s="8" customFormat="1" x14ac:dyDescent="0.2">
      <c r="B232" s="16"/>
      <c r="C232" s="16"/>
    </row>
    <row r="233" spans="2:3" s="8" customFormat="1" x14ac:dyDescent="0.2">
      <c r="B233" s="16"/>
      <c r="C233" s="16"/>
    </row>
    <row r="234" spans="2:3" s="8" customFormat="1" x14ac:dyDescent="0.2">
      <c r="B234" s="16"/>
      <c r="C234" s="16"/>
    </row>
    <row r="235" spans="2:3" s="8" customFormat="1" x14ac:dyDescent="0.2">
      <c r="B235" s="16"/>
      <c r="C235" s="16"/>
    </row>
    <row r="236" spans="2:3" s="8" customFormat="1" x14ac:dyDescent="0.2">
      <c r="B236" s="16"/>
      <c r="C236" s="16"/>
    </row>
    <row r="237" spans="2:3" s="8" customFormat="1" x14ac:dyDescent="0.2">
      <c r="B237" s="16"/>
      <c r="C237" s="16"/>
    </row>
    <row r="238" spans="2:3" s="8" customFormat="1" x14ac:dyDescent="0.2">
      <c r="B238" s="16"/>
      <c r="C238" s="16"/>
    </row>
    <row r="239" spans="2:3" s="8" customFormat="1" x14ac:dyDescent="0.2">
      <c r="B239" s="16"/>
      <c r="C239" s="16"/>
    </row>
    <row r="240" spans="2:3" s="8" customFormat="1" x14ac:dyDescent="0.2">
      <c r="B240" s="16"/>
      <c r="C240" s="16"/>
    </row>
    <row r="241" spans="2:3" s="8" customFormat="1" x14ac:dyDescent="0.2">
      <c r="B241" s="16"/>
      <c r="C241" s="16"/>
    </row>
    <row r="242" spans="2:3" s="8" customFormat="1" x14ac:dyDescent="0.2">
      <c r="B242" s="16"/>
      <c r="C242" s="16"/>
    </row>
    <row r="243" spans="2:3" s="8" customFormat="1" x14ac:dyDescent="0.2">
      <c r="B243" s="16"/>
      <c r="C243" s="16"/>
    </row>
    <row r="244" spans="2:3" s="8" customFormat="1" x14ac:dyDescent="0.2">
      <c r="B244" s="16"/>
      <c r="C244" s="16"/>
    </row>
    <row r="245" spans="2:3" s="8" customFormat="1" x14ac:dyDescent="0.2">
      <c r="B245" s="16"/>
      <c r="C245" s="16"/>
    </row>
    <row r="246" spans="2:3" s="8" customFormat="1" x14ac:dyDescent="0.2">
      <c r="B246" s="16"/>
      <c r="C246" s="16"/>
    </row>
    <row r="247" spans="2:3" s="8" customFormat="1" x14ac:dyDescent="0.2">
      <c r="B247" s="16"/>
      <c r="C247" s="16"/>
    </row>
    <row r="248" spans="2:3" s="8" customFormat="1" x14ac:dyDescent="0.2">
      <c r="B248" s="16"/>
      <c r="C248" s="16"/>
    </row>
    <row r="249" spans="2:3" s="8" customFormat="1" x14ac:dyDescent="0.2">
      <c r="B249" s="16"/>
      <c r="C249" s="16"/>
    </row>
    <row r="250" spans="2:3" s="8" customFormat="1" x14ac:dyDescent="0.2">
      <c r="B250" s="16"/>
      <c r="C250" s="16"/>
    </row>
    <row r="251" spans="2:3" s="8" customFormat="1" x14ac:dyDescent="0.2">
      <c r="B251" s="16"/>
      <c r="C251" s="16"/>
    </row>
    <row r="252" spans="2:3" s="8" customFormat="1" x14ac:dyDescent="0.2">
      <c r="B252" s="16"/>
      <c r="C252" s="16"/>
    </row>
    <row r="253" spans="2:3" s="8" customFormat="1" x14ac:dyDescent="0.2">
      <c r="B253" s="16"/>
      <c r="C253" s="16"/>
    </row>
    <row r="254" spans="2:3" s="8" customFormat="1" x14ac:dyDescent="0.2">
      <c r="B254" s="16"/>
      <c r="C254" s="16"/>
    </row>
    <row r="255" spans="2:3" s="8" customFormat="1" x14ac:dyDescent="0.2">
      <c r="B255" s="16"/>
      <c r="C255" s="16"/>
    </row>
    <row r="256" spans="2:3" s="8" customFormat="1" x14ac:dyDescent="0.2">
      <c r="B256" s="16"/>
      <c r="C256" s="16"/>
    </row>
    <row r="257" spans="2:3" s="8" customFormat="1" x14ac:dyDescent="0.2">
      <c r="B257" s="16"/>
      <c r="C257" s="16"/>
    </row>
    <row r="258" spans="2:3" s="8" customFormat="1" x14ac:dyDescent="0.2">
      <c r="B258" s="16"/>
      <c r="C258" s="16"/>
    </row>
    <row r="259" spans="2:3" s="8" customFormat="1" x14ac:dyDescent="0.2">
      <c r="B259" s="16"/>
      <c r="C259" s="16"/>
    </row>
    <row r="260" spans="2:3" s="8" customFormat="1" x14ac:dyDescent="0.2">
      <c r="B260" s="16"/>
      <c r="C260" s="16"/>
    </row>
    <row r="261" spans="2:3" s="8" customFormat="1" x14ac:dyDescent="0.2">
      <c r="B261" s="16"/>
      <c r="C261" s="16"/>
    </row>
    <row r="262" spans="2:3" s="8" customFormat="1" x14ac:dyDescent="0.2">
      <c r="B262" s="16"/>
      <c r="C262" s="16"/>
    </row>
    <row r="263" spans="2:3" s="8" customFormat="1" x14ac:dyDescent="0.2"/>
    <row r="264" spans="2:3" s="8" customFormat="1" x14ac:dyDescent="0.2"/>
    <row r="265" spans="2:3" s="8" customFormat="1" x14ac:dyDescent="0.2"/>
    <row r="266" spans="2:3" s="8" customFormat="1" x14ac:dyDescent="0.2"/>
    <row r="267" spans="2:3" s="8" customFormat="1" x14ac:dyDescent="0.2"/>
    <row r="268" spans="2:3" s="8" customFormat="1" x14ac:dyDescent="0.2"/>
    <row r="269" spans="2:3" s="8" customFormat="1" x14ac:dyDescent="0.2"/>
    <row r="270" spans="2:3" s="8" customFormat="1" x14ac:dyDescent="0.2"/>
    <row r="271" spans="2:3" s="8" customFormat="1" x14ac:dyDescent="0.2"/>
    <row r="272" spans="2:3" s="8" customFormat="1" x14ac:dyDescent="0.2"/>
    <row r="273" s="8" customFormat="1" x14ac:dyDescent="0.2"/>
    <row r="274" s="8" customFormat="1" x14ac:dyDescent="0.2"/>
    <row r="275" s="8" customFormat="1" x14ac:dyDescent="0.2"/>
    <row r="276" s="8" customFormat="1" x14ac:dyDescent="0.2"/>
    <row r="277" s="8" customFormat="1" x14ac:dyDescent="0.2"/>
    <row r="278" s="8" customFormat="1" x14ac:dyDescent="0.2"/>
    <row r="279" s="8" customFormat="1" x14ac:dyDescent="0.2"/>
    <row r="280" s="8" customFormat="1" x14ac:dyDescent="0.2"/>
    <row r="281" s="8" customFormat="1" x14ac:dyDescent="0.2"/>
    <row r="282" s="8" customFormat="1" x14ac:dyDescent="0.2"/>
    <row r="283" s="8" customFormat="1" x14ac:dyDescent="0.2"/>
    <row r="284" s="8" customFormat="1" x14ac:dyDescent="0.2"/>
    <row r="285" s="8" customFormat="1" x14ac:dyDescent="0.2"/>
    <row r="286" s="8" customFormat="1" x14ac:dyDescent="0.2"/>
    <row r="287" s="8" customFormat="1" x14ac:dyDescent="0.2"/>
    <row r="288" s="8" customFormat="1" x14ac:dyDescent="0.2"/>
    <row r="289" s="8" customFormat="1" x14ac:dyDescent="0.2"/>
    <row r="290" s="8" customFormat="1" x14ac:dyDescent="0.2"/>
    <row r="291" s="8" customFormat="1" x14ac:dyDescent="0.2"/>
    <row r="292" s="8" customFormat="1" x14ac:dyDescent="0.2"/>
    <row r="293" s="8" customFormat="1" x14ac:dyDescent="0.2"/>
    <row r="294" s="8" customFormat="1" x14ac:dyDescent="0.2"/>
    <row r="295" s="8" customFormat="1" x14ac:dyDescent="0.2"/>
    <row r="296" s="8" customFormat="1" x14ac:dyDescent="0.2"/>
    <row r="297" s="8" customFormat="1" x14ac:dyDescent="0.2"/>
    <row r="298" s="8" customFormat="1" x14ac:dyDescent="0.2"/>
    <row r="299" s="8" customFormat="1" x14ac:dyDescent="0.2"/>
    <row r="300" s="8" customFormat="1" x14ac:dyDescent="0.2"/>
    <row r="301" s="8" customFormat="1" x14ac:dyDescent="0.2"/>
    <row r="302" s="8" customFormat="1" x14ac:dyDescent="0.2"/>
    <row r="303" s="8" customFormat="1" x14ac:dyDescent="0.2"/>
    <row r="304" s="8" customFormat="1" x14ac:dyDescent="0.2"/>
    <row r="305" s="8" customFormat="1" x14ac:dyDescent="0.2"/>
    <row r="306" s="8" customFormat="1" x14ac:dyDescent="0.2"/>
    <row r="307" s="8" customFormat="1" x14ac:dyDescent="0.2"/>
    <row r="308" s="8" customFormat="1" x14ac:dyDescent="0.2"/>
    <row r="309" s="8" customFormat="1" x14ac:dyDescent="0.2"/>
    <row r="310" s="8" customFormat="1" x14ac:dyDescent="0.2"/>
    <row r="311" s="8" customFormat="1" x14ac:dyDescent="0.2"/>
    <row r="312" s="8" customFormat="1" x14ac:dyDescent="0.2"/>
    <row r="313" s="8" customFormat="1" x14ac:dyDescent="0.2"/>
    <row r="314" s="8" customFormat="1" x14ac:dyDescent="0.2"/>
    <row r="315" s="8" customFormat="1" x14ac:dyDescent="0.2"/>
    <row r="316" s="8" customFormat="1" x14ac:dyDescent="0.2"/>
    <row r="317" s="8" customFormat="1" x14ac:dyDescent="0.2"/>
    <row r="318" s="8" customFormat="1" x14ac:dyDescent="0.2"/>
    <row r="319" s="8" customFormat="1" x14ac:dyDescent="0.2"/>
    <row r="320" s="8" customFormat="1" x14ac:dyDescent="0.2"/>
    <row r="321" s="8" customFormat="1" x14ac:dyDescent="0.2"/>
    <row r="322" s="8" customFormat="1" x14ac:dyDescent="0.2"/>
    <row r="323" s="8" customFormat="1" x14ac:dyDescent="0.2"/>
    <row r="324" s="8" customFormat="1" x14ac:dyDescent="0.2"/>
    <row r="325" s="8" customFormat="1" x14ac:dyDescent="0.2"/>
    <row r="326" s="8" customFormat="1" x14ac:dyDescent="0.2"/>
    <row r="327" s="8" customFormat="1" x14ac:dyDescent="0.2"/>
    <row r="328" s="8" customFormat="1" x14ac:dyDescent="0.2"/>
    <row r="329" s="8" customFormat="1" x14ac:dyDescent="0.2"/>
    <row r="330" s="8" customFormat="1" x14ac:dyDescent="0.2"/>
    <row r="331" s="8" customFormat="1" x14ac:dyDescent="0.2"/>
    <row r="332" s="8" customFormat="1" x14ac:dyDescent="0.2"/>
    <row r="333" s="8" customFormat="1" x14ac:dyDescent="0.2"/>
    <row r="334" s="8" customFormat="1" x14ac:dyDescent="0.2"/>
    <row r="335" s="8" customFormat="1" x14ac:dyDescent="0.2"/>
    <row r="336" s="8" customFormat="1" x14ac:dyDescent="0.2"/>
    <row r="337" s="8" customFormat="1" x14ac:dyDescent="0.2"/>
    <row r="338" s="8" customFormat="1" x14ac:dyDescent="0.2"/>
    <row r="339" s="8" customFormat="1" x14ac:dyDescent="0.2"/>
    <row r="340" s="8" customFormat="1" x14ac:dyDescent="0.2"/>
    <row r="341" s="8" customFormat="1" x14ac:dyDescent="0.2"/>
    <row r="342" s="8" customFormat="1" x14ac:dyDescent="0.2"/>
    <row r="343" s="8" customFormat="1" x14ac:dyDescent="0.2"/>
    <row r="344" s="8" customFormat="1" x14ac:dyDescent="0.2"/>
    <row r="345" s="8" customFormat="1" x14ac:dyDescent="0.2"/>
    <row r="346" s="8" customFormat="1" x14ac:dyDescent="0.2"/>
    <row r="347" s="8" customFormat="1" x14ac:dyDescent="0.2"/>
    <row r="348" s="8" customFormat="1" x14ac:dyDescent="0.2"/>
    <row r="349" s="8" customFormat="1" x14ac:dyDescent="0.2"/>
    <row r="350" s="8" customFormat="1" x14ac:dyDescent="0.2"/>
    <row r="351" s="8" customFormat="1" x14ac:dyDescent="0.2"/>
    <row r="352" s="8" customFormat="1" x14ac:dyDescent="0.2"/>
    <row r="353" s="8" customFormat="1" x14ac:dyDescent="0.2"/>
    <row r="354" s="8" customFormat="1" x14ac:dyDescent="0.2"/>
    <row r="355" s="8" customFormat="1" x14ac:dyDescent="0.2"/>
    <row r="356" s="8" customFormat="1" x14ac:dyDescent="0.2"/>
    <row r="357" s="8" customFormat="1" x14ac:dyDescent="0.2"/>
    <row r="358" s="8" customFormat="1" x14ac:dyDescent="0.2"/>
    <row r="359" s="8" customFormat="1" x14ac:dyDescent="0.2"/>
    <row r="360" s="8" customFormat="1" x14ac:dyDescent="0.2"/>
    <row r="361" s="8" customFormat="1" x14ac:dyDescent="0.2"/>
    <row r="362" s="8" customFormat="1" x14ac:dyDescent="0.2"/>
    <row r="363" s="8" customFormat="1" x14ac:dyDescent="0.2"/>
    <row r="364" s="8" customFormat="1" x14ac:dyDescent="0.2"/>
    <row r="365" s="8" customFormat="1" x14ac:dyDescent="0.2"/>
    <row r="366" s="8" customFormat="1" x14ac:dyDescent="0.2"/>
    <row r="367" s="8" customFormat="1" x14ac:dyDescent="0.2"/>
    <row r="368" s="8" customFormat="1" x14ac:dyDescent="0.2"/>
    <row r="369" s="8" customFormat="1" x14ac:dyDescent="0.2"/>
    <row r="370" s="8" customFormat="1" x14ac:dyDescent="0.2"/>
    <row r="371" s="8" customFormat="1" x14ac:dyDescent="0.2"/>
    <row r="372" s="8" customFormat="1" x14ac:dyDescent="0.2"/>
    <row r="373" s="8" customFormat="1" x14ac:dyDescent="0.2"/>
    <row r="374" s="8" customFormat="1" x14ac:dyDescent="0.2"/>
    <row r="375" s="8" customFormat="1" x14ac:dyDescent="0.2"/>
    <row r="376" s="8" customFormat="1" x14ac:dyDescent="0.2"/>
    <row r="377" s="8" customFormat="1" x14ac:dyDescent="0.2"/>
    <row r="378" s="8" customFormat="1" x14ac:dyDescent="0.2"/>
    <row r="379" s="8" customFormat="1" x14ac:dyDescent="0.2"/>
    <row r="380" s="8" customFormat="1" x14ac:dyDescent="0.2"/>
    <row r="381" s="8" customFormat="1" x14ac:dyDescent="0.2"/>
    <row r="382" s="8" customFormat="1" x14ac:dyDescent="0.2"/>
    <row r="383" s="8" customFormat="1" x14ac:dyDescent="0.2"/>
    <row r="384" s="8" customFormat="1" x14ac:dyDescent="0.2"/>
    <row r="385" s="8" customFormat="1" x14ac:dyDescent="0.2"/>
    <row r="386" s="8" customFormat="1" x14ac:dyDescent="0.2"/>
    <row r="387" s="8" customFormat="1" x14ac:dyDescent="0.2"/>
  </sheetData>
  <mergeCells count="7">
    <mergeCell ref="B1:O1"/>
    <mergeCell ref="B3:B4"/>
    <mergeCell ref="D3:G3"/>
    <mergeCell ref="M3:O3"/>
    <mergeCell ref="B2:O2"/>
    <mergeCell ref="C3:C4"/>
    <mergeCell ref="H3:L3"/>
  </mergeCells>
  <printOptions horizontalCentered="1"/>
  <pageMargins left="0" right="0" top="0" bottom="0" header="0" footer="0"/>
  <pageSetup paperSize="9" scale="66" fitToHeight="2" orientation="landscape" r:id="rId1"/>
  <rowBreaks count="1" manualBreakCount="1">
    <brk id="52" min="1" max="12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92D050"/>
    <pageSetUpPr fitToPage="1"/>
  </sheetPr>
  <dimension ref="A1:R101"/>
  <sheetViews>
    <sheetView showGridLines="0" showZeros="0" zoomScaleNormal="100" zoomScaleSheetLayoutView="55" workbookViewId="0">
      <pane xSplit="2" ySplit="5" topLeftCell="C6" activePane="bottomRight" state="frozen"/>
      <selection activeCell="B3" sqref="B3:B4"/>
      <selection pane="topRight" activeCell="B3" sqref="B3:B4"/>
      <selection pane="bottomLeft" activeCell="B3" sqref="B3:B4"/>
      <selection pane="bottomRight" activeCell="B3" sqref="B3:B4"/>
    </sheetView>
  </sheetViews>
  <sheetFormatPr defaultColWidth="9.140625" defaultRowHeight="15" x14ac:dyDescent="0.2"/>
  <cols>
    <col min="1" max="1" width="9.5703125" style="68" hidden="1" customWidth="1"/>
    <col min="2" max="2" width="32.140625" style="7" customWidth="1"/>
    <col min="3" max="3" width="15.7109375" style="7" customWidth="1"/>
    <col min="4" max="4" width="9.7109375" style="7" customWidth="1"/>
    <col min="5" max="5" width="12.5703125" style="7" customWidth="1"/>
    <col min="6" max="6" width="10.28515625" style="7" customWidth="1"/>
    <col min="7" max="7" width="11.42578125" style="7" customWidth="1"/>
    <col min="8" max="8" width="23.85546875" style="7" customWidth="1"/>
    <col min="9" max="9" width="11" style="7" customWidth="1"/>
    <col min="10" max="10" width="12.5703125" style="8" customWidth="1"/>
    <col min="11" max="11" width="10.5703125" style="7" customWidth="1"/>
    <col min="12" max="12" width="11.5703125" style="7" customWidth="1"/>
    <col min="13" max="13" width="9.85546875" style="7" customWidth="1"/>
    <col min="14" max="14" width="10.28515625" style="7" customWidth="1"/>
    <col min="15" max="15" width="12.140625" style="7" customWidth="1"/>
    <col min="16" max="16" width="20.42578125" style="115" customWidth="1"/>
    <col min="17" max="17" width="17.42578125" style="66" hidden="1" customWidth="1"/>
    <col min="18" max="18" width="18.85546875" style="66" customWidth="1"/>
    <col min="19" max="16384" width="9.140625" style="7"/>
  </cols>
  <sheetData>
    <row r="1" spans="1:18" ht="16.5" customHeight="1" x14ac:dyDescent="0.2">
      <c r="B1" s="381" t="s">
        <v>65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117" t="s">
        <v>108</v>
      </c>
      <c r="Q1" s="120"/>
      <c r="R1" s="177">
        <v>44092</v>
      </c>
    </row>
    <row r="2" spans="1:18" ht="16.5" customHeight="1" x14ac:dyDescent="0.2">
      <c r="B2" s="364" t="s">
        <v>171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117" t="s">
        <v>123</v>
      </c>
      <c r="Q2" s="106"/>
      <c r="R2" s="106"/>
    </row>
    <row r="3" spans="1:18" s="8" customFormat="1" ht="27" customHeight="1" x14ac:dyDescent="0.2">
      <c r="A3" s="68"/>
      <c r="B3" s="384" t="s">
        <v>0</v>
      </c>
      <c r="C3" s="365" t="s">
        <v>164</v>
      </c>
      <c r="D3" s="369" t="s">
        <v>147</v>
      </c>
      <c r="E3" s="387"/>
      <c r="F3" s="387"/>
      <c r="G3" s="387"/>
      <c r="H3" s="390" t="s">
        <v>148</v>
      </c>
      <c r="I3" s="391"/>
      <c r="J3" s="391"/>
      <c r="K3" s="391"/>
      <c r="L3" s="392"/>
      <c r="M3" s="388" t="s">
        <v>146</v>
      </c>
      <c r="N3" s="388"/>
      <c r="O3" s="389"/>
      <c r="P3" s="117" t="s">
        <v>132</v>
      </c>
      <c r="Q3" s="106"/>
      <c r="R3" s="106"/>
    </row>
    <row r="4" spans="1:18" s="8" customFormat="1" ht="46.5" customHeight="1" x14ac:dyDescent="0.2">
      <c r="A4" s="68"/>
      <c r="B4" s="385"/>
      <c r="C4" s="366"/>
      <c r="D4" s="286" t="s">
        <v>166</v>
      </c>
      <c r="E4" s="287" t="s">
        <v>165</v>
      </c>
      <c r="F4" s="288" t="s">
        <v>163</v>
      </c>
      <c r="G4" s="288" t="s">
        <v>167</v>
      </c>
      <c r="H4" s="344" t="s">
        <v>168</v>
      </c>
      <c r="I4" s="347" t="s">
        <v>166</v>
      </c>
      <c r="J4" s="352" t="s">
        <v>169</v>
      </c>
      <c r="K4" s="346" t="s">
        <v>163</v>
      </c>
      <c r="L4" s="346" t="s">
        <v>167</v>
      </c>
      <c r="M4" s="289" t="s">
        <v>166</v>
      </c>
      <c r="N4" s="222" t="s">
        <v>163</v>
      </c>
      <c r="O4" s="222" t="s">
        <v>167</v>
      </c>
      <c r="P4" s="115" t="s">
        <v>155</v>
      </c>
      <c r="Q4" s="70"/>
      <c r="R4" s="70"/>
    </row>
    <row r="5" spans="1:18" s="54" customFormat="1" ht="15.75" x14ac:dyDescent="0.25">
      <c r="A5" s="101">
        <f>IF(OR(D5="",D5=0),"x",D5)</f>
        <v>236.3451</v>
      </c>
      <c r="B5" s="271" t="s">
        <v>1</v>
      </c>
      <c r="C5" s="272">
        <v>301.89069560000002</v>
      </c>
      <c r="D5" s="282">
        <f>D6+D25+D36+D45+D53+D68+D75+D89</f>
        <v>236.3451</v>
      </c>
      <c r="E5" s="274">
        <f>IFERROR(D5/C5*100,0)</f>
        <v>78.288302171840769</v>
      </c>
      <c r="F5" s="275">
        <f>F6+F25+F36+F45+F53+F68+F75+F89</f>
        <v>243.79</v>
      </c>
      <c r="G5" s="104">
        <f t="shared" ref="G5:G68" si="0">IFERROR(D5-F5,"")</f>
        <v>-7.4448999999999899</v>
      </c>
      <c r="H5" s="306">
        <v>7076.9391133333329</v>
      </c>
      <c r="I5" s="273">
        <f>I6+I25+I36+I45+I53+I68+I75+I89</f>
        <v>5810.9260000000004</v>
      </c>
      <c r="J5" s="350">
        <f t="shared" ref="J5:J36" si="1">IFERROR(I5/H5*100,"")</f>
        <v>82.110724805472813</v>
      </c>
      <c r="K5" s="277">
        <f>K6+K25+K36+K45+K53+K68+K75+K89</f>
        <v>5391.4250000000011</v>
      </c>
      <c r="L5" s="256">
        <f t="shared" ref="L5:L36" si="2">IFERROR(I5-K5,"")</f>
        <v>419.50099999999929</v>
      </c>
      <c r="M5" s="283">
        <f t="shared" ref="M5:M36" si="3">IFERROR(IF(D5&gt;0,I5/D5*10,""),"")</f>
        <v>245.86615081082704</v>
      </c>
      <c r="N5" s="103">
        <f t="shared" ref="N5:N36" si="4">IFERROR(IF(F5&gt;0,K5/F5*10,""),"")</f>
        <v>221.15037532302395</v>
      </c>
      <c r="O5" s="127">
        <f>IFERROR(M5-N5,0)</f>
        <v>24.715775487803086</v>
      </c>
      <c r="P5" s="117"/>
      <c r="Q5" s="3" t="s">
        <v>160</v>
      </c>
      <c r="R5" s="3"/>
    </row>
    <row r="6" spans="1:18" s="13" customFormat="1" ht="15.75" x14ac:dyDescent="0.25">
      <c r="A6" s="101">
        <f t="shared" ref="A6:A69" si="5">IF(OR(D6="",D6=0),"x",D6)</f>
        <v>71.620999999999995</v>
      </c>
      <c r="B6" s="203" t="s">
        <v>2</v>
      </c>
      <c r="C6" s="204">
        <v>105.78463120000001</v>
      </c>
      <c r="D6" s="226">
        <f>SUM(D7:D24)</f>
        <v>71.620999999999995</v>
      </c>
      <c r="E6" s="78">
        <f t="shared" ref="E6:E69" si="6">IFERROR(D6/C6*100,0)</f>
        <v>67.704541942950954</v>
      </c>
      <c r="F6" s="229">
        <f>SUM(F7:F24)</f>
        <v>85.889999999999986</v>
      </c>
      <c r="G6" s="82">
        <f t="shared" si="0"/>
        <v>-14.268999999999991</v>
      </c>
      <c r="H6" s="307">
        <v>2897.1330000000003</v>
      </c>
      <c r="I6" s="130">
        <f>SUM(I7:I24)</f>
        <v>2084.0369999999998</v>
      </c>
      <c r="J6" s="341">
        <f t="shared" si="1"/>
        <v>71.934460723756885</v>
      </c>
      <c r="K6" s="241">
        <f>SUM(K7:K24)</f>
        <v>2088.0540000000001</v>
      </c>
      <c r="L6" s="247">
        <f t="shared" si="2"/>
        <v>-4.0170000000002801</v>
      </c>
      <c r="M6" s="94">
        <f t="shared" si="3"/>
        <v>290.98127644126725</v>
      </c>
      <c r="N6" s="73">
        <f t="shared" si="4"/>
        <v>243.1079287460706</v>
      </c>
      <c r="O6" s="140">
        <f t="shared" ref="O6:O69" si="7">IFERROR(M6-N6,0)</f>
        <v>47.873347695196657</v>
      </c>
      <c r="P6" s="117"/>
      <c r="Q6" s="3" t="s">
        <v>160</v>
      </c>
    </row>
    <row r="7" spans="1:18" s="1" customFormat="1" ht="15.75" x14ac:dyDescent="0.2">
      <c r="A7" s="101">
        <f t="shared" si="5"/>
        <v>0.58799999999999997</v>
      </c>
      <c r="B7" s="205" t="s">
        <v>3</v>
      </c>
      <c r="C7" s="206">
        <v>1.2735400000000001</v>
      </c>
      <c r="D7" s="165">
        <v>0.58799999999999997</v>
      </c>
      <c r="E7" s="240">
        <f t="shared" ref="E7" si="8">IFERROR(D7/C7*100,0)</f>
        <v>46.170516827111825</v>
      </c>
      <c r="F7" s="230">
        <v>0.92700000000000005</v>
      </c>
      <c r="G7" s="83">
        <f t="shared" ref="G7" si="9">IFERROR(D7-F7,"")</f>
        <v>-0.33900000000000008</v>
      </c>
      <c r="H7" s="308">
        <v>32.6</v>
      </c>
      <c r="I7" s="131">
        <v>20.279</v>
      </c>
      <c r="J7" s="338">
        <f t="shared" si="1"/>
        <v>62.205521472392633</v>
      </c>
      <c r="K7" s="240">
        <v>18.605</v>
      </c>
      <c r="L7" s="243">
        <f t="shared" si="2"/>
        <v>1.6739999999999995</v>
      </c>
      <c r="M7" s="95">
        <f t="shared" si="3"/>
        <v>344.88095238095241</v>
      </c>
      <c r="N7" s="74">
        <f t="shared" si="4"/>
        <v>200.70118662351672</v>
      </c>
      <c r="O7" s="99">
        <f t="shared" si="7"/>
        <v>144.17976575743569</v>
      </c>
      <c r="P7" s="117"/>
      <c r="Q7" s="3" t="s">
        <v>160</v>
      </c>
    </row>
    <row r="8" spans="1:18" s="1" customFormat="1" ht="15.75" x14ac:dyDescent="0.2">
      <c r="A8" s="101">
        <f t="shared" si="5"/>
        <v>19.86</v>
      </c>
      <c r="B8" s="205" t="s">
        <v>4</v>
      </c>
      <c r="C8" s="206">
        <v>29.820499999999999</v>
      </c>
      <c r="D8" s="165">
        <v>19.86</v>
      </c>
      <c r="E8" s="240">
        <f t="shared" si="6"/>
        <v>66.598480910782854</v>
      </c>
      <c r="F8" s="230">
        <v>23.98</v>
      </c>
      <c r="G8" s="83">
        <f t="shared" si="0"/>
        <v>-4.120000000000001</v>
      </c>
      <c r="H8" s="308">
        <v>900</v>
      </c>
      <c r="I8" s="131">
        <v>715.17</v>
      </c>
      <c r="J8" s="338">
        <f t="shared" si="1"/>
        <v>79.463333333333324</v>
      </c>
      <c r="K8" s="240">
        <v>605.29999999999995</v>
      </c>
      <c r="L8" s="243">
        <f t="shared" si="2"/>
        <v>109.87</v>
      </c>
      <c r="M8" s="95">
        <f t="shared" si="3"/>
        <v>360.10574018126886</v>
      </c>
      <c r="N8" s="74">
        <f t="shared" si="4"/>
        <v>252.41868223519594</v>
      </c>
      <c r="O8" s="99">
        <f t="shared" si="7"/>
        <v>107.68705794607291</v>
      </c>
      <c r="P8" s="117"/>
      <c r="Q8" s="3" t="s">
        <v>160</v>
      </c>
    </row>
    <row r="9" spans="1:18" s="1" customFormat="1" ht="15.75" x14ac:dyDescent="0.2">
      <c r="A9" s="101">
        <f t="shared" si="5"/>
        <v>2.9870000000000001</v>
      </c>
      <c r="B9" s="205" t="s">
        <v>5</v>
      </c>
      <c r="C9" s="206">
        <v>3.43465</v>
      </c>
      <c r="D9" s="165">
        <v>2.9870000000000001</v>
      </c>
      <c r="E9" s="240">
        <f t="shared" si="6"/>
        <v>86.966648712386998</v>
      </c>
      <c r="F9" s="230">
        <v>2.351</v>
      </c>
      <c r="G9" s="83">
        <f t="shared" si="0"/>
        <v>0.63600000000000012</v>
      </c>
      <c r="H9" s="308">
        <v>70</v>
      </c>
      <c r="I9" s="131">
        <v>71.314999999999998</v>
      </c>
      <c r="J9" s="338">
        <f t="shared" si="1"/>
        <v>101.87857142857142</v>
      </c>
      <c r="K9" s="240">
        <v>66.099000000000004</v>
      </c>
      <c r="L9" s="243">
        <f t="shared" si="2"/>
        <v>5.215999999999994</v>
      </c>
      <c r="M9" s="95">
        <f t="shared" si="3"/>
        <v>238.75125544024104</v>
      </c>
      <c r="N9" s="74">
        <f t="shared" si="4"/>
        <v>281.15270097830711</v>
      </c>
      <c r="O9" s="99">
        <f t="shared" si="7"/>
        <v>-42.401445538066071</v>
      </c>
      <c r="P9" s="117"/>
      <c r="Q9" s="3" t="s">
        <v>160</v>
      </c>
    </row>
    <row r="10" spans="1:18" s="1" customFormat="1" ht="15.75" x14ac:dyDescent="0.2">
      <c r="A10" s="101">
        <f t="shared" si="5"/>
        <v>1.5620000000000001</v>
      </c>
      <c r="B10" s="205" t="s">
        <v>6</v>
      </c>
      <c r="C10" s="206">
        <v>1.5726999999999998</v>
      </c>
      <c r="D10" s="165">
        <v>1.5620000000000001</v>
      </c>
      <c r="E10" s="240">
        <f t="shared" si="6"/>
        <v>99.319641381064429</v>
      </c>
      <c r="F10" s="230">
        <v>1.5620000000000001</v>
      </c>
      <c r="G10" s="83">
        <f t="shared" si="0"/>
        <v>0</v>
      </c>
      <c r="H10" s="308">
        <v>19</v>
      </c>
      <c r="I10" s="131">
        <v>23.08</v>
      </c>
      <c r="J10" s="338">
        <f t="shared" si="1"/>
        <v>121.47368421052632</v>
      </c>
      <c r="K10" s="240">
        <v>20</v>
      </c>
      <c r="L10" s="243">
        <f t="shared" si="2"/>
        <v>3.0799999999999983</v>
      </c>
      <c r="M10" s="95">
        <f t="shared" si="3"/>
        <v>147.75928297055057</v>
      </c>
      <c r="N10" s="74">
        <f t="shared" si="4"/>
        <v>128.04097311139566</v>
      </c>
      <c r="O10" s="99">
        <f t="shared" si="7"/>
        <v>19.718309859154914</v>
      </c>
      <c r="P10" s="117"/>
      <c r="Q10" s="3" t="s">
        <v>160</v>
      </c>
    </row>
    <row r="11" spans="1:18" s="1" customFormat="1" ht="15.75" x14ac:dyDescent="0.2">
      <c r="A11" s="101">
        <f t="shared" si="5"/>
        <v>0.87</v>
      </c>
      <c r="B11" s="205" t="s">
        <v>7</v>
      </c>
      <c r="C11" s="206">
        <v>1.0454599999999998</v>
      </c>
      <c r="D11" s="165">
        <v>0.87</v>
      </c>
      <c r="E11" s="240">
        <f t="shared" si="6"/>
        <v>83.216957128919347</v>
      </c>
      <c r="F11" s="230">
        <v>0.79300000000000004</v>
      </c>
      <c r="G11" s="83">
        <f t="shared" si="0"/>
        <v>7.6999999999999957E-2</v>
      </c>
      <c r="H11" s="308">
        <v>19.2</v>
      </c>
      <c r="I11" s="131">
        <v>15.087</v>
      </c>
      <c r="J11" s="338">
        <f t="shared" si="1"/>
        <v>78.578125</v>
      </c>
      <c r="K11" s="240">
        <v>10.497999999999999</v>
      </c>
      <c r="L11" s="243">
        <f t="shared" si="2"/>
        <v>4.5890000000000004</v>
      </c>
      <c r="M11" s="95">
        <f t="shared" si="3"/>
        <v>173.41379310344826</v>
      </c>
      <c r="N11" s="74">
        <f t="shared" si="4"/>
        <v>132.38335435056746</v>
      </c>
      <c r="O11" s="99">
        <f t="shared" si="7"/>
        <v>41.030438752880798</v>
      </c>
      <c r="P11" s="117"/>
      <c r="Q11" s="3" t="s">
        <v>160</v>
      </c>
    </row>
    <row r="12" spans="1:18" s="1" customFormat="1" ht="15.75" x14ac:dyDescent="0.2">
      <c r="A12" s="101">
        <f t="shared" si="5"/>
        <v>1.2749999999999999</v>
      </c>
      <c r="B12" s="205" t="s">
        <v>8</v>
      </c>
      <c r="C12" s="206">
        <v>1.71793</v>
      </c>
      <c r="D12" s="165">
        <v>1.2749999999999999</v>
      </c>
      <c r="E12" s="240">
        <f t="shared" si="6"/>
        <v>74.21722654590117</v>
      </c>
      <c r="F12" s="230">
        <v>1.3129999999999999</v>
      </c>
      <c r="G12" s="83">
        <f t="shared" si="0"/>
        <v>-3.8000000000000034E-2</v>
      </c>
      <c r="H12" s="308">
        <v>37.700000000000003</v>
      </c>
      <c r="I12" s="131">
        <v>24.4</v>
      </c>
      <c r="J12" s="338">
        <f t="shared" si="1"/>
        <v>64.721485411140577</v>
      </c>
      <c r="K12" s="240">
        <v>21.518999999999998</v>
      </c>
      <c r="L12" s="243">
        <f t="shared" si="2"/>
        <v>2.8810000000000002</v>
      </c>
      <c r="M12" s="95">
        <f t="shared" si="3"/>
        <v>191.37254901960785</v>
      </c>
      <c r="N12" s="74">
        <f t="shared" si="4"/>
        <v>163.89185072353388</v>
      </c>
      <c r="O12" s="99">
        <f t="shared" si="7"/>
        <v>27.480698296073967</v>
      </c>
      <c r="P12" s="117"/>
      <c r="Q12" s="3" t="s">
        <v>160</v>
      </c>
    </row>
    <row r="13" spans="1:18" s="1" customFormat="1" ht="15.75" x14ac:dyDescent="0.2">
      <c r="A13" s="101">
        <f t="shared" si="5"/>
        <v>1.593</v>
      </c>
      <c r="B13" s="205" t="s">
        <v>9</v>
      </c>
      <c r="C13" s="206">
        <v>1.603</v>
      </c>
      <c r="D13" s="165">
        <v>1.593</v>
      </c>
      <c r="E13" s="240">
        <f t="shared" si="6"/>
        <v>99.376169681846534</v>
      </c>
      <c r="F13" s="230">
        <v>1.3580000000000001</v>
      </c>
      <c r="G13" s="83">
        <f t="shared" si="0"/>
        <v>0.23499999999999988</v>
      </c>
      <c r="H13" s="308">
        <v>35.122999999999998</v>
      </c>
      <c r="I13" s="131">
        <v>34.195</v>
      </c>
      <c r="J13" s="338">
        <f t="shared" si="1"/>
        <v>97.357856675113183</v>
      </c>
      <c r="K13" s="240">
        <v>31.864000000000001</v>
      </c>
      <c r="L13" s="243">
        <f t="shared" si="2"/>
        <v>2.3309999999999995</v>
      </c>
      <c r="M13" s="95">
        <f t="shared" si="3"/>
        <v>214.65787821720025</v>
      </c>
      <c r="N13" s="74">
        <f t="shared" si="4"/>
        <v>234.63917525773195</v>
      </c>
      <c r="O13" s="99">
        <f t="shared" si="7"/>
        <v>-19.9812970405317</v>
      </c>
      <c r="P13" s="117"/>
      <c r="Q13" s="3" t="s">
        <v>160</v>
      </c>
    </row>
    <row r="14" spans="1:18" s="1" customFormat="1" ht="15.75" x14ac:dyDescent="0.2">
      <c r="A14" s="101">
        <f t="shared" si="5"/>
        <v>1.4379999999999999</v>
      </c>
      <c r="B14" s="205" t="s">
        <v>10</v>
      </c>
      <c r="C14" s="206">
        <v>1.7665999999999999</v>
      </c>
      <c r="D14" s="165">
        <v>1.4379999999999999</v>
      </c>
      <c r="E14" s="240">
        <f t="shared" si="6"/>
        <v>81.39929808672025</v>
      </c>
      <c r="F14" s="230">
        <v>1.5589999999999999</v>
      </c>
      <c r="G14" s="83">
        <f t="shared" si="0"/>
        <v>-0.121</v>
      </c>
      <c r="H14" s="308">
        <v>57</v>
      </c>
      <c r="I14" s="131">
        <v>45.908999999999999</v>
      </c>
      <c r="J14" s="338">
        <f t="shared" si="1"/>
        <v>80.542105263157893</v>
      </c>
      <c r="K14" s="240">
        <v>49.435000000000002</v>
      </c>
      <c r="L14" s="243">
        <f t="shared" si="2"/>
        <v>-3.5260000000000034</v>
      </c>
      <c r="M14" s="95">
        <f t="shared" si="3"/>
        <v>319.25591098748265</v>
      </c>
      <c r="N14" s="74">
        <f t="shared" si="4"/>
        <v>317.09429121231562</v>
      </c>
      <c r="O14" s="99">
        <f t="shared" si="7"/>
        <v>2.1616197751670256</v>
      </c>
      <c r="P14" s="117"/>
      <c r="Q14" s="3" t="s">
        <v>160</v>
      </c>
    </row>
    <row r="15" spans="1:18" s="1" customFormat="1" ht="15.75" x14ac:dyDescent="0.2">
      <c r="A15" s="101">
        <f t="shared" si="5"/>
        <v>2.3809999999999998</v>
      </c>
      <c r="B15" s="205" t="s">
        <v>11</v>
      </c>
      <c r="C15" s="206">
        <v>5.4362142000000002</v>
      </c>
      <c r="D15" s="165">
        <v>2.3809999999999998</v>
      </c>
      <c r="E15" s="240">
        <f t="shared" si="6"/>
        <v>43.798862818908049</v>
      </c>
      <c r="F15" s="230">
        <v>4.5579999999999998</v>
      </c>
      <c r="G15" s="83">
        <f t="shared" si="0"/>
        <v>-2.177</v>
      </c>
      <c r="H15" s="308">
        <v>185</v>
      </c>
      <c r="I15" s="131">
        <v>86.427999999999997</v>
      </c>
      <c r="J15" s="338">
        <f t="shared" si="1"/>
        <v>46.717837837837841</v>
      </c>
      <c r="K15" s="240">
        <v>144.59800000000001</v>
      </c>
      <c r="L15" s="243">
        <f t="shared" si="2"/>
        <v>-58.170000000000016</v>
      </c>
      <c r="M15" s="95">
        <f t="shared" si="3"/>
        <v>362.99034019319612</v>
      </c>
      <c r="N15" s="74">
        <f t="shared" si="4"/>
        <v>317.24001755155774</v>
      </c>
      <c r="O15" s="99">
        <f t="shared" si="7"/>
        <v>45.750322641638377</v>
      </c>
      <c r="P15" s="117"/>
      <c r="Q15" s="3" t="s">
        <v>160</v>
      </c>
    </row>
    <row r="16" spans="1:18" s="1" customFormat="1" ht="15.75" x14ac:dyDescent="0.2">
      <c r="A16" s="101">
        <f t="shared" si="5"/>
        <v>10.776</v>
      </c>
      <c r="B16" s="205" t="s">
        <v>58</v>
      </c>
      <c r="C16" s="206">
        <v>13.631607000000001</v>
      </c>
      <c r="D16" s="165">
        <v>10.776</v>
      </c>
      <c r="E16" s="240">
        <f t="shared" si="6"/>
        <v>79.051574770311376</v>
      </c>
      <c r="F16" s="230">
        <v>11</v>
      </c>
      <c r="G16" s="83">
        <f t="shared" si="0"/>
        <v>-0.2240000000000002</v>
      </c>
      <c r="H16" s="308">
        <v>400</v>
      </c>
      <c r="I16" s="131">
        <v>290.346</v>
      </c>
      <c r="J16" s="338">
        <f t="shared" si="1"/>
        <v>72.586500000000001</v>
      </c>
      <c r="K16" s="240">
        <v>278</v>
      </c>
      <c r="L16" s="243">
        <f t="shared" si="2"/>
        <v>12.346000000000004</v>
      </c>
      <c r="M16" s="95">
        <f t="shared" si="3"/>
        <v>269.43763919821828</v>
      </c>
      <c r="N16" s="74">
        <f t="shared" si="4"/>
        <v>252.72727272727275</v>
      </c>
      <c r="O16" s="99">
        <f t="shared" si="7"/>
        <v>16.71036647094553</v>
      </c>
      <c r="P16" s="117"/>
      <c r="Q16" s="3" t="s">
        <v>160</v>
      </c>
    </row>
    <row r="17" spans="1:17" s="1" customFormat="1" ht="15.75" x14ac:dyDescent="0.2">
      <c r="A17" s="101">
        <f t="shared" si="5"/>
        <v>1.42</v>
      </c>
      <c r="B17" s="205" t="s">
        <v>12</v>
      </c>
      <c r="C17" s="206">
        <v>2.746</v>
      </c>
      <c r="D17" s="165">
        <v>1.42</v>
      </c>
      <c r="E17" s="240">
        <f t="shared" si="6"/>
        <v>51.71158048069919</v>
      </c>
      <c r="F17" s="230">
        <v>1.9</v>
      </c>
      <c r="G17" s="83">
        <f t="shared" si="0"/>
        <v>-0.48</v>
      </c>
      <c r="H17" s="308">
        <v>69</v>
      </c>
      <c r="I17" s="131">
        <v>35.33</v>
      </c>
      <c r="J17" s="338">
        <f t="shared" si="1"/>
        <v>51.20289855072464</v>
      </c>
      <c r="K17" s="240">
        <v>44.94</v>
      </c>
      <c r="L17" s="243">
        <f t="shared" si="2"/>
        <v>-9.61</v>
      </c>
      <c r="M17" s="95">
        <f t="shared" si="3"/>
        <v>248.80281690140845</v>
      </c>
      <c r="N17" s="74">
        <f t="shared" si="4"/>
        <v>236.52631578947367</v>
      </c>
      <c r="O17" s="99">
        <f t="shared" si="7"/>
        <v>12.276501111934778</v>
      </c>
      <c r="P17" s="117"/>
      <c r="Q17" s="3" t="s">
        <v>160</v>
      </c>
    </row>
    <row r="18" spans="1:17" s="1" customFormat="1" ht="15.75" x14ac:dyDescent="0.2">
      <c r="A18" s="101">
        <f t="shared" si="5"/>
        <v>2.1539999999999999</v>
      </c>
      <c r="B18" s="205" t="s">
        <v>13</v>
      </c>
      <c r="C18" s="206">
        <v>3.5469999999999997</v>
      </c>
      <c r="D18" s="165">
        <v>2.1539999999999999</v>
      </c>
      <c r="E18" s="240">
        <f t="shared" si="6"/>
        <v>60.727375246687345</v>
      </c>
      <c r="F18" s="230">
        <v>3.734</v>
      </c>
      <c r="G18" s="83">
        <f t="shared" si="0"/>
        <v>-1.58</v>
      </c>
      <c r="H18" s="308">
        <v>103.4</v>
      </c>
      <c r="I18" s="131">
        <v>52.718000000000004</v>
      </c>
      <c r="J18" s="338">
        <f t="shared" si="1"/>
        <v>50.984526112185691</v>
      </c>
      <c r="K18" s="240">
        <v>86.436000000000007</v>
      </c>
      <c r="L18" s="243">
        <f t="shared" si="2"/>
        <v>-33.718000000000004</v>
      </c>
      <c r="M18" s="95">
        <f t="shared" si="3"/>
        <v>244.74466109563605</v>
      </c>
      <c r="N18" s="74">
        <f t="shared" si="4"/>
        <v>231.48366363149438</v>
      </c>
      <c r="O18" s="99">
        <f t="shared" si="7"/>
        <v>13.260997464141667</v>
      </c>
      <c r="P18" s="117"/>
      <c r="Q18" s="3" t="s">
        <v>160</v>
      </c>
    </row>
    <row r="19" spans="1:17" s="1" customFormat="1" ht="15.75" x14ac:dyDescent="0.2">
      <c r="A19" s="101">
        <f t="shared" si="5"/>
        <v>1.022</v>
      </c>
      <c r="B19" s="205" t="s">
        <v>14</v>
      </c>
      <c r="C19" s="206">
        <v>1.6676899999999999</v>
      </c>
      <c r="D19" s="165">
        <v>1.022</v>
      </c>
      <c r="E19" s="240">
        <f t="shared" si="6"/>
        <v>61.282372623209355</v>
      </c>
      <c r="F19" s="230">
        <v>1.1870000000000001</v>
      </c>
      <c r="G19" s="83">
        <f t="shared" si="0"/>
        <v>-0.16500000000000004</v>
      </c>
      <c r="H19" s="308">
        <v>35</v>
      </c>
      <c r="I19" s="131">
        <v>20.634</v>
      </c>
      <c r="J19" s="338">
        <f t="shared" si="1"/>
        <v>58.954285714285717</v>
      </c>
      <c r="K19" s="240">
        <v>23.407</v>
      </c>
      <c r="L19" s="243">
        <f t="shared" si="2"/>
        <v>-2.7729999999999997</v>
      </c>
      <c r="M19" s="95">
        <f t="shared" si="3"/>
        <v>201.89823874755382</v>
      </c>
      <c r="N19" s="74">
        <f t="shared" si="4"/>
        <v>197.19460825610781</v>
      </c>
      <c r="O19" s="99">
        <f t="shared" si="7"/>
        <v>4.7036304914460061</v>
      </c>
      <c r="P19" s="117"/>
      <c r="Q19" s="3" t="s">
        <v>160</v>
      </c>
    </row>
    <row r="20" spans="1:17" s="1" customFormat="1" ht="15.75" x14ac:dyDescent="0.2">
      <c r="A20" s="101">
        <f t="shared" si="5"/>
        <v>2.218</v>
      </c>
      <c r="B20" s="205" t="s">
        <v>15</v>
      </c>
      <c r="C20" s="206">
        <v>3.464</v>
      </c>
      <c r="D20" s="165">
        <v>2.218</v>
      </c>
      <c r="E20" s="240">
        <f t="shared" si="6"/>
        <v>64.030023094688232</v>
      </c>
      <c r="F20" s="230">
        <v>3.2080000000000002</v>
      </c>
      <c r="G20" s="83">
        <f t="shared" si="0"/>
        <v>-0.99000000000000021</v>
      </c>
      <c r="H20" s="308">
        <v>120</v>
      </c>
      <c r="I20" s="131">
        <v>77.375</v>
      </c>
      <c r="J20" s="338">
        <f t="shared" si="1"/>
        <v>64.479166666666671</v>
      </c>
      <c r="K20" s="240">
        <v>90.805999999999997</v>
      </c>
      <c r="L20" s="243">
        <f t="shared" si="2"/>
        <v>-13.430999999999997</v>
      </c>
      <c r="M20" s="95">
        <f t="shared" si="3"/>
        <v>348.85031559963932</v>
      </c>
      <c r="N20" s="74">
        <f t="shared" si="4"/>
        <v>283.06109725685781</v>
      </c>
      <c r="O20" s="99">
        <f t="shared" si="7"/>
        <v>65.78921834278151</v>
      </c>
      <c r="P20" s="117"/>
      <c r="Q20" s="3" t="s">
        <v>160</v>
      </c>
    </row>
    <row r="21" spans="1:17" s="1" customFormat="1" ht="15.75" x14ac:dyDescent="0.2">
      <c r="A21" s="101">
        <f t="shared" si="5"/>
        <v>6.8040000000000003</v>
      </c>
      <c r="B21" s="205" t="s">
        <v>16</v>
      </c>
      <c r="C21" s="206">
        <v>7.6301000000000005</v>
      </c>
      <c r="D21" s="165">
        <v>6.8040000000000003</v>
      </c>
      <c r="E21" s="240">
        <f t="shared" si="6"/>
        <v>89.173143209132249</v>
      </c>
      <c r="F21" s="230">
        <v>6.351</v>
      </c>
      <c r="G21" s="83">
        <f t="shared" si="0"/>
        <v>0.45300000000000029</v>
      </c>
      <c r="H21" s="308">
        <v>157.11000000000001</v>
      </c>
      <c r="I21" s="131">
        <v>160.333</v>
      </c>
      <c r="J21" s="338">
        <f t="shared" si="1"/>
        <v>102.05142893514096</v>
      </c>
      <c r="K21" s="240">
        <v>140.67500000000001</v>
      </c>
      <c r="L21" s="243">
        <f t="shared" si="2"/>
        <v>19.657999999999987</v>
      </c>
      <c r="M21" s="95">
        <f t="shared" si="3"/>
        <v>235.64520870076424</v>
      </c>
      <c r="N21" s="74">
        <f t="shared" si="4"/>
        <v>221.50055109431588</v>
      </c>
      <c r="O21" s="99">
        <f t="shared" si="7"/>
        <v>14.144657606448362</v>
      </c>
      <c r="P21" s="117"/>
      <c r="Q21" s="3" t="s">
        <v>160</v>
      </c>
    </row>
    <row r="22" spans="1:17" s="1" customFormat="1" ht="15.75" x14ac:dyDescent="0.2">
      <c r="A22" s="101">
        <f t="shared" si="5"/>
        <v>11.3</v>
      </c>
      <c r="B22" s="205" t="s">
        <v>17</v>
      </c>
      <c r="C22" s="206">
        <v>21.8675</v>
      </c>
      <c r="D22" s="165">
        <v>11.3</v>
      </c>
      <c r="E22" s="240">
        <f t="shared" si="6"/>
        <v>51.674859951983542</v>
      </c>
      <c r="F22" s="230">
        <v>16.899999999999999</v>
      </c>
      <c r="G22" s="83">
        <f t="shared" si="0"/>
        <v>-5.5999999999999979</v>
      </c>
      <c r="H22" s="308">
        <v>570</v>
      </c>
      <c r="I22" s="131">
        <v>329.7</v>
      </c>
      <c r="J22" s="338">
        <f t="shared" si="1"/>
        <v>57.842105263157897</v>
      </c>
      <c r="K22" s="240">
        <v>376</v>
      </c>
      <c r="L22" s="243">
        <f t="shared" si="2"/>
        <v>-46.300000000000011</v>
      </c>
      <c r="M22" s="95">
        <f t="shared" si="3"/>
        <v>291.76991150442473</v>
      </c>
      <c r="N22" s="74">
        <f t="shared" si="4"/>
        <v>222.48520710059177</v>
      </c>
      <c r="O22" s="99">
        <f t="shared" si="7"/>
        <v>69.284704403832961</v>
      </c>
      <c r="P22" s="117"/>
      <c r="Q22" s="3" t="s">
        <v>160</v>
      </c>
    </row>
    <row r="23" spans="1:17" s="1" customFormat="1" ht="15.75" x14ac:dyDescent="0.2">
      <c r="A23" s="101">
        <f t="shared" si="5"/>
        <v>3.3730000000000002</v>
      </c>
      <c r="B23" s="205" t="s">
        <v>18</v>
      </c>
      <c r="C23" s="206">
        <v>3.53877</v>
      </c>
      <c r="D23" s="165">
        <v>3.3730000000000002</v>
      </c>
      <c r="E23" s="240">
        <f t="shared" si="6"/>
        <v>95.315604009302675</v>
      </c>
      <c r="F23" s="230">
        <v>3.2090000000000001</v>
      </c>
      <c r="G23" s="83">
        <f t="shared" si="0"/>
        <v>0.16400000000000015</v>
      </c>
      <c r="H23" s="308">
        <v>87</v>
      </c>
      <c r="I23" s="131">
        <v>81.738</v>
      </c>
      <c r="J23" s="338">
        <f t="shared" si="1"/>
        <v>93.951724137931038</v>
      </c>
      <c r="K23" s="240">
        <v>79.872</v>
      </c>
      <c r="L23" s="243">
        <f t="shared" si="2"/>
        <v>1.8659999999999997</v>
      </c>
      <c r="M23" s="95">
        <f t="shared" si="3"/>
        <v>242.33026978950488</v>
      </c>
      <c r="N23" s="74">
        <f t="shared" si="4"/>
        <v>248.89996883764411</v>
      </c>
      <c r="O23" s="99">
        <f t="shared" si="7"/>
        <v>-6.5696990481392277</v>
      </c>
      <c r="P23" s="117"/>
      <c r="Q23" s="3" t="s">
        <v>160</v>
      </c>
    </row>
    <row r="24" spans="1:17" s="1" customFormat="1" ht="15" hidden="1" customHeight="1" x14ac:dyDescent="0.2">
      <c r="A24" s="101" t="str">
        <f t="shared" si="5"/>
        <v>x</v>
      </c>
      <c r="B24" s="205" t="s">
        <v>153</v>
      </c>
      <c r="C24" s="206">
        <v>2.137E-2</v>
      </c>
      <c r="D24" s="165" t="s">
        <v>136</v>
      </c>
      <c r="E24" s="240">
        <f t="shared" si="6"/>
        <v>0</v>
      </c>
      <c r="F24" s="230" t="s">
        <v>136</v>
      </c>
      <c r="G24" s="83" t="str">
        <f t="shared" si="0"/>
        <v/>
      </c>
      <c r="H24" s="308"/>
      <c r="I24" s="131" t="s">
        <v>136</v>
      </c>
      <c r="J24" s="338" t="str">
        <f t="shared" si="1"/>
        <v/>
      </c>
      <c r="K24" s="240" t="s">
        <v>136</v>
      </c>
      <c r="L24" s="243" t="str">
        <f t="shared" si="2"/>
        <v/>
      </c>
      <c r="M24" s="95" t="str">
        <f t="shared" si="3"/>
        <v/>
      </c>
      <c r="N24" s="74" t="str">
        <f t="shared" si="4"/>
        <v/>
      </c>
      <c r="O24" s="99">
        <f t="shared" si="7"/>
        <v>0</v>
      </c>
      <c r="P24" s="117"/>
      <c r="Q24" s="3" t="s">
        <v>160</v>
      </c>
    </row>
    <row r="25" spans="1:17" s="13" customFormat="1" ht="15.75" x14ac:dyDescent="0.25">
      <c r="A25" s="101">
        <f t="shared" si="5"/>
        <v>14.891</v>
      </c>
      <c r="B25" s="203" t="s">
        <v>19</v>
      </c>
      <c r="C25" s="204">
        <v>17.135465</v>
      </c>
      <c r="D25" s="226">
        <f>SUM(D26:D35)</f>
        <v>14.891</v>
      </c>
      <c r="E25" s="78">
        <f t="shared" si="6"/>
        <v>86.901639377746676</v>
      </c>
      <c r="F25" s="231">
        <f>SUM(F26:F35)</f>
        <v>13.423000000000002</v>
      </c>
      <c r="G25" s="82">
        <f t="shared" si="0"/>
        <v>1.4679999999999982</v>
      </c>
      <c r="H25" s="307">
        <v>382</v>
      </c>
      <c r="I25" s="130">
        <f>SUM(I26:I35)</f>
        <v>383.77000000000004</v>
      </c>
      <c r="J25" s="341">
        <f t="shared" si="1"/>
        <v>100.46335078534032</v>
      </c>
      <c r="K25" s="241">
        <f>SUM(K26:K35)</f>
        <v>302.58500000000004</v>
      </c>
      <c r="L25" s="247">
        <f t="shared" si="2"/>
        <v>81.185000000000002</v>
      </c>
      <c r="M25" s="94">
        <f t="shared" si="3"/>
        <v>257.7194278423209</v>
      </c>
      <c r="N25" s="73">
        <f t="shared" si="4"/>
        <v>225.42278179244579</v>
      </c>
      <c r="O25" s="98">
        <f t="shared" si="7"/>
        <v>32.296646049875108</v>
      </c>
      <c r="P25" s="117"/>
      <c r="Q25" s="3" t="s">
        <v>160</v>
      </c>
    </row>
    <row r="26" spans="1:17" s="1" customFormat="1" ht="15" customHeight="1" x14ac:dyDescent="0.2">
      <c r="A26" s="101">
        <f t="shared" si="5"/>
        <v>0.13700000000000001</v>
      </c>
      <c r="B26" s="205" t="s">
        <v>137</v>
      </c>
      <c r="C26" s="206">
        <v>0.23407</v>
      </c>
      <c r="D26" s="165">
        <v>0.13700000000000001</v>
      </c>
      <c r="E26" s="240">
        <f t="shared" si="6"/>
        <v>58.529499722305303</v>
      </c>
      <c r="F26" s="230">
        <v>0.24</v>
      </c>
      <c r="G26" s="84">
        <f t="shared" si="0"/>
        <v>-0.10299999999999998</v>
      </c>
      <c r="H26" s="309">
        <v>3.5</v>
      </c>
      <c r="I26" s="131">
        <v>3.25</v>
      </c>
      <c r="J26" s="335">
        <f t="shared" si="1"/>
        <v>92.857142857142861</v>
      </c>
      <c r="K26" s="240">
        <v>4.7160000000000002</v>
      </c>
      <c r="L26" s="248">
        <f t="shared" si="2"/>
        <v>-1.4660000000000002</v>
      </c>
      <c r="M26" s="95">
        <f t="shared" si="3"/>
        <v>237.22627737226276</v>
      </c>
      <c r="N26" s="75">
        <f t="shared" si="4"/>
        <v>196.50000000000003</v>
      </c>
      <c r="O26" s="141">
        <f t="shared" si="7"/>
        <v>40.726277372262729</v>
      </c>
      <c r="P26" s="117"/>
      <c r="Q26" s="3" t="s">
        <v>160</v>
      </c>
    </row>
    <row r="27" spans="1:17" s="1" customFormat="1" ht="15" customHeight="1" x14ac:dyDescent="0.2">
      <c r="A27" s="101">
        <f t="shared" si="5"/>
        <v>0.29699999999999999</v>
      </c>
      <c r="B27" s="205" t="s">
        <v>20</v>
      </c>
      <c r="C27" s="206">
        <v>0.35658499999999999</v>
      </c>
      <c r="D27" s="165">
        <v>0.29699999999999999</v>
      </c>
      <c r="E27" s="240">
        <f t="shared" si="6"/>
        <v>83.290099134848646</v>
      </c>
      <c r="F27" s="230">
        <v>0.191</v>
      </c>
      <c r="G27" s="84">
        <f t="shared" si="0"/>
        <v>0.10599999999999998</v>
      </c>
      <c r="H27" s="309">
        <v>4.8</v>
      </c>
      <c r="I27" s="131">
        <v>6.13</v>
      </c>
      <c r="J27" s="335">
        <f t="shared" si="1"/>
        <v>127.70833333333333</v>
      </c>
      <c r="K27" s="240">
        <v>2.88</v>
      </c>
      <c r="L27" s="248">
        <f t="shared" si="2"/>
        <v>3.25</v>
      </c>
      <c r="M27" s="95">
        <f t="shared" si="3"/>
        <v>206.39730639730641</v>
      </c>
      <c r="N27" s="75">
        <f t="shared" si="4"/>
        <v>150.78534031413614</v>
      </c>
      <c r="O27" s="141">
        <f t="shared" si="7"/>
        <v>55.611966083170273</v>
      </c>
      <c r="P27" s="117"/>
      <c r="Q27" s="3" t="s">
        <v>160</v>
      </c>
    </row>
    <row r="28" spans="1:17" s="1" customFormat="1" ht="15.75" x14ac:dyDescent="0.2">
      <c r="A28" s="101">
        <f t="shared" si="5"/>
        <v>1.3460000000000001</v>
      </c>
      <c r="B28" s="205" t="s">
        <v>21</v>
      </c>
      <c r="C28" s="206">
        <v>1.3456699999999999</v>
      </c>
      <c r="D28" s="165">
        <v>1.3460000000000001</v>
      </c>
      <c r="E28" s="240">
        <f t="shared" si="6"/>
        <v>100.02452310001711</v>
      </c>
      <c r="F28" s="230">
        <v>1.1499999999999999</v>
      </c>
      <c r="G28" s="84">
        <f t="shared" si="0"/>
        <v>0.19600000000000017</v>
      </c>
      <c r="H28" s="309">
        <v>23.5</v>
      </c>
      <c r="I28" s="131">
        <v>24.420999999999999</v>
      </c>
      <c r="J28" s="335">
        <f t="shared" si="1"/>
        <v>103.9191489361702</v>
      </c>
      <c r="K28" s="240">
        <v>21.07</v>
      </c>
      <c r="L28" s="248">
        <f t="shared" si="2"/>
        <v>3.3509999999999991</v>
      </c>
      <c r="M28" s="95">
        <f t="shared" si="3"/>
        <v>181.4338781575037</v>
      </c>
      <c r="N28" s="75">
        <f t="shared" si="4"/>
        <v>183.21739130434787</v>
      </c>
      <c r="O28" s="141">
        <f t="shared" si="7"/>
        <v>-1.7835131468441716</v>
      </c>
      <c r="P28" s="117"/>
      <c r="Q28" s="3" t="s">
        <v>160</v>
      </c>
    </row>
    <row r="29" spans="1:17" s="1" customFormat="1" ht="15" hidden="1" customHeight="1" x14ac:dyDescent="0.2">
      <c r="A29" s="101" t="str">
        <f t="shared" si="5"/>
        <v>x</v>
      </c>
      <c r="B29" s="205" t="s">
        <v>136</v>
      </c>
      <c r="C29" s="206"/>
      <c r="D29" s="165" t="s">
        <v>136</v>
      </c>
      <c r="E29" s="240">
        <f t="shared" si="6"/>
        <v>0</v>
      </c>
      <c r="F29" s="230" t="s">
        <v>136</v>
      </c>
      <c r="G29" s="84" t="str">
        <f t="shared" si="0"/>
        <v/>
      </c>
      <c r="H29" s="309"/>
      <c r="I29" s="131" t="s">
        <v>136</v>
      </c>
      <c r="J29" s="335" t="str">
        <f t="shared" si="1"/>
        <v/>
      </c>
      <c r="K29" s="240" t="s">
        <v>136</v>
      </c>
      <c r="L29" s="248" t="str">
        <f t="shared" si="2"/>
        <v/>
      </c>
      <c r="M29" s="95" t="str">
        <f t="shared" si="3"/>
        <v/>
      </c>
      <c r="N29" s="75" t="str">
        <f t="shared" si="4"/>
        <v/>
      </c>
      <c r="O29" s="141">
        <f t="shared" si="7"/>
        <v>0</v>
      </c>
      <c r="P29" s="117"/>
      <c r="Q29" s="3" t="s">
        <v>160</v>
      </c>
    </row>
    <row r="30" spans="1:17" s="1" customFormat="1" ht="15.75" x14ac:dyDescent="0.2">
      <c r="A30" s="101">
        <f t="shared" si="5"/>
        <v>2.4529999999999998</v>
      </c>
      <c r="B30" s="205" t="s">
        <v>22</v>
      </c>
      <c r="C30" s="206">
        <v>3.1550500000000001</v>
      </c>
      <c r="D30" s="165">
        <v>2.4529999999999998</v>
      </c>
      <c r="E30" s="240">
        <f t="shared" si="6"/>
        <v>77.748371658135369</v>
      </c>
      <c r="F30" s="230">
        <v>2.4079999999999999</v>
      </c>
      <c r="G30" s="83">
        <f t="shared" si="0"/>
        <v>4.4999999999999929E-2</v>
      </c>
      <c r="H30" s="308">
        <v>66.5</v>
      </c>
      <c r="I30" s="131">
        <v>55.438000000000002</v>
      </c>
      <c r="J30" s="338">
        <f t="shared" si="1"/>
        <v>83.365413533834584</v>
      </c>
      <c r="K30" s="240">
        <v>46.438000000000002</v>
      </c>
      <c r="L30" s="243">
        <f t="shared" si="2"/>
        <v>9</v>
      </c>
      <c r="M30" s="95">
        <f t="shared" si="3"/>
        <v>226.00081532816961</v>
      </c>
      <c r="N30" s="74">
        <f t="shared" si="4"/>
        <v>192.84883720930236</v>
      </c>
      <c r="O30" s="99">
        <f t="shared" si="7"/>
        <v>33.151978118867248</v>
      </c>
      <c r="P30" s="117"/>
      <c r="Q30" s="3" t="s">
        <v>160</v>
      </c>
    </row>
    <row r="31" spans="1:17" s="1" customFormat="1" ht="15.75" x14ac:dyDescent="0.2">
      <c r="A31" s="101">
        <f t="shared" si="5"/>
        <v>2.0249999999999999</v>
      </c>
      <c r="B31" s="205" t="s">
        <v>83</v>
      </c>
      <c r="C31" s="206">
        <v>2.2757100000000001</v>
      </c>
      <c r="D31" s="165">
        <v>2.0249999999999999</v>
      </c>
      <c r="E31" s="240">
        <f t="shared" si="6"/>
        <v>88.983218424140148</v>
      </c>
      <c r="F31" s="230">
        <v>1.8959999999999999</v>
      </c>
      <c r="G31" s="84">
        <f t="shared" si="0"/>
        <v>0.129</v>
      </c>
      <c r="H31" s="309">
        <v>61</v>
      </c>
      <c r="I31" s="131">
        <v>57.851999999999997</v>
      </c>
      <c r="J31" s="335">
        <f t="shared" si="1"/>
        <v>94.839344262295072</v>
      </c>
      <c r="K31" s="240">
        <v>52.372</v>
      </c>
      <c r="L31" s="248">
        <f t="shared" si="2"/>
        <v>5.4799999999999969</v>
      </c>
      <c r="M31" s="95">
        <f t="shared" si="3"/>
        <v>285.68888888888887</v>
      </c>
      <c r="N31" s="75">
        <f t="shared" si="4"/>
        <v>276.22362869198309</v>
      </c>
      <c r="O31" s="141">
        <f t="shared" si="7"/>
        <v>9.4652601969057741</v>
      </c>
      <c r="P31" s="117"/>
      <c r="Q31" s="3" t="s">
        <v>160</v>
      </c>
    </row>
    <row r="32" spans="1:17" s="1" customFormat="1" ht="15.75" x14ac:dyDescent="0.2">
      <c r="A32" s="101">
        <f t="shared" si="5"/>
        <v>3.06</v>
      </c>
      <c r="B32" s="205" t="s">
        <v>23</v>
      </c>
      <c r="C32" s="206">
        <v>3.24356</v>
      </c>
      <c r="D32" s="165">
        <v>3.06</v>
      </c>
      <c r="E32" s="240">
        <f t="shared" si="6"/>
        <v>94.340786049895797</v>
      </c>
      <c r="F32" s="230">
        <v>2.7519999999999998</v>
      </c>
      <c r="G32" s="83">
        <f t="shared" si="0"/>
        <v>0.30800000000000027</v>
      </c>
      <c r="H32" s="308">
        <v>70</v>
      </c>
      <c r="I32" s="131">
        <v>70.685000000000002</v>
      </c>
      <c r="J32" s="338">
        <f t="shared" si="1"/>
        <v>100.97857142857143</v>
      </c>
      <c r="K32" s="240">
        <v>62.895000000000003</v>
      </c>
      <c r="L32" s="243">
        <f t="shared" si="2"/>
        <v>7.7899999999999991</v>
      </c>
      <c r="M32" s="95">
        <f t="shared" si="3"/>
        <v>230.9967320261438</v>
      </c>
      <c r="N32" s="74">
        <f t="shared" si="4"/>
        <v>228.5428779069768</v>
      </c>
      <c r="O32" s="99">
        <f t="shared" si="7"/>
        <v>2.4538541191670049</v>
      </c>
      <c r="P32" s="117"/>
      <c r="Q32" s="3" t="s">
        <v>160</v>
      </c>
    </row>
    <row r="33" spans="1:17" s="1" customFormat="1" ht="15" hidden="1" customHeight="1" x14ac:dyDescent="0.2">
      <c r="A33" s="101" t="str">
        <f t="shared" si="5"/>
        <v>x</v>
      </c>
      <c r="B33" s="205" t="s">
        <v>24</v>
      </c>
      <c r="C33" s="206">
        <v>6.8000000000000005E-3</v>
      </c>
      <c r="D33" s="165">
        <v>0</v>
      </c>
      <c r="E33" s="240">
        <f t="shared" si="6"/>
        <v>0</v>
      </c>
      <c r="F33" s="230">
        <v>0</v>
      </c>
      <c r="G33" s="84">
        <f t="shared" si="0"/>
        <v>0</v>
      </c>
      <c r="H33" s="309">
        <v>0.6</v>
      </c>
      <c r="I33" s="131">
        <v>0</v>
      </c>
      <c r="J33" s="335">
        <f t="shared" si="1"/>
        <v>0</v>
      </c>
      <c r="K33" s="240">
        <v>0</v>
      </c>
      <c r="L33" s="248">
        <f t="shared" si="2"/>
        <v>0</v>
      </c>
      <c r="M33" s="95" t="str">
        <f t="shared" si="3"/>
        <v/>
      </c>
      <c r="N33" s="75" t="str">
        <f t="shared" si="4"/>
        <v/>
      </c>
      <c r="O33" s="141">
        <f t="shared" si="7"/>
        <v>0</v>
      </c>
      <c r="P33" s="117"/>
      <c r="Q33" s="3" t="s">
        <v>160</v>
      </c>
    </row>
    <row r="34" spans="1:17" s="1" customFormat="1" ht="15.75" x14ac:dyDescent="0.2">
      <c r="A34" s="101">
        <f t="shared" si="5"/>
        <v>3.9180000000000001</v>
      </c>
      <c r="B34" s="205" t="s">
        <v>25</v>
      </c>
      <c r="C34" s="206">
        <v>4.4439000000000002</v>
      </c>
      <c r="D34" s="165">
        <v>3.9180000000000001</v>
      </c>
      <c r="E34" s="240">
        <f t="shared" si="6"/>
        <v>88.165800310538046</v>
      </c>
      <c r="F34" s="230">
        <v>3.246</v>
      </c>
      <c r="G34" s="84">
        <f t="shared" si="0"/>
        <v>0.67200000000000015</v>
      </c>
      <c r="H34" s="309">
        <v>111.5</v>
      </c>
      <c r="I34" s="131">
        <v>115.929</v>
      </c>
      <c r="J34" s="335">
        <f t="shared" si="1"/>
        <v>103.97219730941704</v>
      </c>
      <c r="K34" s="240">
        <v>74.801000000000002</v>
      </c>
      <c r="L34" s="248">
        <f t="shared" si="2"/>
        <v>41.128</v>
      </c>
      <c r="M34" s="95">
        <f t="shared" si="3"/>
        <v>295.88820826952531</v>
      </c>
      <c r="N34" s="75">
        <f t="shared" si="4"/>
        <v>230.44054220579173</v>
      </c>
      <c r="O34" s="141">
        <f t="shared" si="7"/>
        <v>65.447666063733578</v>
      </c>
      <c r="P34" s="117"/>
      <c r="Q34" s="3" t="s">
        <v>160</v>
      </c>
    </row>
    <row r="35" spans="1:17" s="1" customFormat="1" ht="15.75" x14ac:dyDescent="0.2">
      <c r="A35" s="101">
        <f t="shared" si="5"/>
        <v>1.655</v>
      </c>
      <c r="B35" s="205" t="s">
        <v>26</v>
      </c>
      <c r="C35" s="206">
        <v>2.0741199999999997</v>
      </c>
      <c r="D35" s="165">
        <v>1.655</v>
      </c>
      <c r="E35" s="240">
        <f t="shared" si="6"/>
        <v>79.79287601488825</v>
      </c>
      <c r="F35" s="230">
        <v>1.54</v>
      </c>
      <c r="G35" s="83">
        <f t="shared" si="0"/>
        <v>0.11499999999999999</v>
      </c>
      <c r="H35" s="308">
        <v>40.6</v>
      </c>
      <c r="I35" s="131">
        <v>50.064999999999998</v>
      </c>
      <c r="J35" s="338">
        <f t="shared" si="1"/>
        <v>123.3128078817734</v>
      </c>
      <c r="K35" s="240">
        <v>37.412999999999997</v>
      </c>
      <c r="L35" s="243">
        <f t="shared" si="2"/>
        <v>12.652000000000001</v>
      </c>
      <c r="M35" s="95">
        <f t="shared" si="3"/>
        <v>302.50755287009059</v>
      </c>
      <c r="N35" s="74">
        <f t="shared" si="4"/>
        <v>242.94155844155841</v>
      </c>
      <c r="O35" s="99">
        <f t="shared" si="7"/>
        <v>59.565994428532179</v>
      </c>
      <c r="P35" s="117"/>
      <c r="Q35" s="3" t="s">
        <v>160</v>
      </c>
    </row>
    <row r="36" spans="1:17" s="13" customFormat="1" ht="15.75" x14ac:dyDescent="0.25">
      <c r="A36" s="101">
        <f t="shared" si="5"/>
        <v>21.863</v>
      </c>
      <c r="B36" s="203" t="s">
        <v>59</v>
      </c>
      <c r="C36" s="204">
        <v>28.691034999999999</v>
      </c>
      <c r="D36" s="226">
        <f>SUM(D37:D44)</f>
        <v>21.863</v>
      </c>
      <c r="E36" s="78">
        <f t="shared" si="6"/>
        <v>76.201503361590127</v>
      </c>
      <c r="F36" s="130">
        <f>SUM(F37:F44)</f>
        <v>18.992000000000001</v>
      </c>
      <c r="G36" s="82">
        <f t="shared" si="0"/>
        <v>2.8709999999999987</v>
      </c>
      <c r="H36" s="307">
        <v>803.45400000000006</v>
      </c>
      <c r="I36" s="130">
        <f>SUM(I37:I44)</f>
        <v>649.79700000000003</v>
      </c>
      <c r="J36" s="341">
        <f t="shared" si="1"/>
        <v>80.875445265068066</v>
      </c>
      <c r="K36" s="241">
        <f>SUM(K37:K44)</f>
        <v>557.12300000000005</v>
      </c>
      <c r="L36" s="247">
        <f t="shared" si="2"/>
        <v>92.673999999999978</v>
      </c>
      <c r="M36" s="94">
        <f t="shared" si="3"/>
        <v>297.21309975758129</v>
      </c>
      <c r="N36" s="73">
        <f t="shared" si="4"/>
        <v>293.34614574557708</v>
      </c>
      <c r="O36" s="98">
        <f t="shared" si="7"/>
        <v>3.8669540120042143</v>
      </c>
      <c r="P36" s="117"/>
      <c r="Q36" s="3" t="s">
        <v>160</v>
      </c>
    </row>
    <row r="37" spans="1:17" s="17" customFormat="1" ht="15.75" x14ac:dyDescent="0.2">
      <c r="A37" s="101">
        <f t="shared" si="5"/>
        <v>8.5999999999999993E-2</v>
      </c>
      <c r="B37" s="205" t="s">
        <v>84</v>
      </c>
      <c r="C37" s="206">
        <v>8.610000000000001E-2</v>
      </c>
      <c r="D37" s="165">
        <v>8.5999999999999993E-2</v>
      </c>
      <c r="E37" s="240">
        <f t="shared" si="6"/>
        <v>99.883855981416929</v>
      </c>
      <c r="F37" s="230">
        <v>1.9E-2</v>
      </c>
      <c r="G37" s="84">
        <f t="shared" si="0"/>
        <v>6.699999999999999E-2</v>
      </c>
      <c r="H37" s="309">
        <v>0.95399999999999996</v>
      </c>
      <c r="I37" s="131">
        <v>0.95899999999999996</v>
      </c>
      <c r="J37" s="335">
        <f t="shared" ref="J37:J68" si="10">IFERROR(I37/H37*100,"")</f>
        <v>100.52410901467506</v>
      </c>
      <c r="K37" s="240">
        <v>0.78400000000000003</v>
      </c>
      <c r="L37" s="248">
        <f t="shared" ref="L37:L68" si="11">IFERROR(I37-K37,"")</f>
        <v>0.17499999999999993</v>
      </c>
      <c r="M37" s="95">
        <f t="shared" ref="M37:M68" si="12">IFERROR(IF(D37&gt;0,I37/D37*10,""),"")</f>
        <v>111.51162790697676</v>
      </c>
      <c r="N37" s="75">
        <f t="shared" ref="N37:N68" si="13">IFERROR(IF(F37&gt;0,K37/F37*10,""),"")</f>
        <v>412.63157894736844</v>
      </c>
      <c r="O37" s="141">
        <f t="shared" si="7"/>
        <v>-301.1199510403917</v>
      </c>
      <c r="P37" s="117"/>
      <c r="Q37" s="3" t="s">
        <v>160</v>
      </c>
    </row>
    <row r="38" spans="1:17" s="1" customFormat="1" ht="15.75" x14ac:dyDescent="0.2">
      <c r="A38" s="101">
        <f t="shared" si="5"/>
        <v>0.04</v>
      </c>
      <c r="B38" s="205" t="s">
        <v>85</v>
      </c>
      <c r="C38" s="206">
        <v>7.6999999999999999E-2</v>
      </c>
      <c r="D38" s="165">
        <v>0.04</v>
      </c>
      <c r="E38" s="240">
        <f t="shared" si="6"/>
        <v>51.948051948051955</v>
      </c>
      <c r="F38" s="230">
        <v>3.5999999999999997E-2</v>
      </c>
      <c r="G38" s="84">
        <f t="shared" si="0"/>
        <v>4.0000000000000036E-3</v>
      </c>
      <c r="H38" s="309">
        <v>1.4</v>
      </c>
      <c r="I38" s="131">
        <v>1.02</v>
      </c>
      <c r="J38" s="335">
        <f t="shared" si="10"/>
        <v>72.857142857142861</v>
      </c>
      <c r="K38" s="240">
        <v>1.5</v>
      </c>
      <c r="L38" s="248">
        <f t="shared" si="11"/>
        <v>-0.48</v>
      </c>
      <c r="M38" s="95">
        <f t="shared" si="12"/>
        <v>255</v>
      </c>
      <c r="N38" s="75">
        <f t="shared" si="13"/>
        <v>416.66666666666674</v>
      </c>
      <c r="O38" s="141">
        <f t="shared" si="7"/>
        <v>-161.66666666666674</v>
      </c>
      <c r="P38" s="117"/>
      <c r="Q38" s="3" t="s">
        <v>160</v>
      </c>
    </row>
    <row r="39" spans="1:17" s="3" customFormat="1" ht="15.75" x14ac:dyDescent="0.2">
      <c r="A39" s="101">
        <f t="shared" si="5"/>
        <v>0.57999999999999996</v>
      </c>
      <c r="B39" s="207" t="s">
        <v>63</v>
      </c>
      <c r="C39" s="206">
        <v>1.0635399999999999</v>
      </c>
      <c r="D39" s="165">
        <v>0.57999999999999996</v>
      </c>
      <c r="E39" s="240">
        <f t="shared" si="6"/>
        <v>54.534855294582243</v>
      </c>
      <c r="F39" s="230">
        <v>0.41099999999999998</v>
      </c>
      <c r="G39" s="85">
        <f t="shared" si="0"/>
        <v>0.16899999999999998</v>
      </c>
      <c r="H39" s="310">
        <v>18.3</v>
      </c>
      <c r="I39" s="131">
        <v>5.13</v>
      </c>
      <c r="J39" s="342">
        <f t="shared" si="10"/>
        <v>28.032786885245898</v>
      </c>
      <c r="K39" s="240">
        <v>7.13</v>
      </c>
      <c r="L39" s="249">
        <f t="shared" si="11"/>
        <v>-2</v>
      </c>
      <c r="M39" s="96">
        <f t="shared" si="12"/>
        <v>88.448275862068968</v>
      </c>
      <c r="N39" s="75">
        <f t="shared" si="13"/>
        <v>173.4793187347932</v>
      </c>
      <c r="O39" s="141">
        <f t="shared" si="7"/>
        <v>-85.031042872724228</v>
      </c>
      <c r="P39" s="117"/>
      <c r="Q39" s="3" t="s">
        <v>160</v>
      </c>
    </row>
    <row r="40" spans="1:17" s="1" customFormat="1" ht="15.75" x14ac:dyDescent="0.2">
      <c r="A40" s="101">
        <f t="shared" si="5"/>
        <v>5.8</v>
      </c>
      <c r="B40" s="205" t="s">
        <v>27</v>
      </c>
      <c r="C40" s="206">
        <v>5.980035</v>
      </c>
      <c r="D40" s="165">
        <v>5.8</v>
      </c>
      <c r="E40" s="240">
        <f t="shared" si="6"/>
        <v>96.989398891478061</v>
      </c>
      <c r="F40" s="230">
        <v>4.8</v>
      </c>
      <c r="G40" s="84">
        <f t="shared" si="0"/>
        <v>1</v>
      </c>
      <c r="H40" s="309">
        <v>120</v>
      </c>
      <c r="I40" s="131">
        <v>126.7</v>
      </c>
      <c r="J40" s="335">
        <f t="shared" si="10"/>
        <v>105.58333333333334</v>
      </c>
      <c r="K40" s="240">
        <v>107.6</v>
      </c>
      <c r="L40" s="248">
        <f t="shared" si="11"/>
        <v>19.100000000000009</v>
      </c>
      <c r="M40" s="95">
        <f t="shared" si="12"/>
        <v>218.44827586206895</v>
      </c>
      <c r="N40" s="75">
        <f t="shared" si="13"/>
        <v>224.16666666666669</v>
      </c>
      <c r="O40" s="141">
        <f t="shared" si="7"/>
        <v>-5.7183908045977319</v>
      </c>
      <c r="P40" s="117"/>
      <c r="Q40" s="3" t="s">
        <v>160</v>
      </c>
    </row>
    <row r="41" spans="1:17" s="1" customFormat="1" ht="15.75" x14ac:dyDescent="0.2">
      <c r="A41" s="101">
        <f t="shared" si="5"/>
        <v>7.8959999999999999</v>
      </c>
      <c r="B41" s="205" t="s">
        <v>28</v>
      </c>
      <c r="C41" s="206">
        <v>11.72444</v>
      </c>
      <c r="D41" s="165">
        <v>7.8959999999999999</v>
      </c>
      <c r="E41" s="240">
        <f t="shared" si="6"/>
        <v>67.346500131349558</v>
      </c>
      <c r="F41" s="230">
        <v>6.532</v>
      </c>
      <c r="G41" s="83">
        <f t="shared" si="0"/>
        <v>1.3639999999999999</v>
      </c>
      <c r="H41" s="308">
        <v>383.2</v>
      </c>
      <c r="I41" s="131">
        <v>276.375</v>
      </c>
      <c r="J41" s="338">
        <f t="shared" si="10"/>
        <v>72.122912317327774</v>
      </c>
      <c r="K41" s="240">
        <v>235.16399999999999</v>
      </c>
      <c r="L41" s="243">
        <f t="shared" si="11"/>
        <v>41.211000000000013</v>
      </c>
      <c r="M41" s="95">
        <f t="shared" si="12"/>
        <v>350.01899696048633</v>
      </c>
      <c r="N41" s="74">
        <f t="shared" si="13"/>
        <v>360.01837109614206</v>
      </c>
      <c r="O41" s="99">
        <f t="shared" si="7"/>
        <v>-9.999374135655728</v>
      </c>
      <c r="P41" s="117"/>
      <c r="Q41" s="3" t="s">
        <v>160</v>
      </c>
    </row>
    <row r="42" spans="1:17" s="1" customFormat="1" ht="15.75" x14ac:dyDescent="0.2">
      <c r="A42" s="101">
        <f t="shared" si="5"/>
        <v>1.2609999999999999</v>
      </c>
      <c r="B42" s="205" t="s">
        <v>29</v>
      </c>
      <c r="C42" s="206">
        <v>3.3944000000000001</v>
      </c>
      <c r="D42" s="165">
        <v>1.2609999999999999</v>
      </c>
      <c r="E42" s="240">
        <f t="shared" si="6"/>
        <v>37.149422578364359</v>
      </c>
      <c r="F42" s="230">
        <v>1.994</v>
      </c>
      <c r="G42" s="83">
        <f t="shared" si="0"/>
        <v>-0.7330000000000001</v>
      </c>
      <c r="H42" s="308">
        <v>88.6</v>
      </c>
      <c r="I42" s="131">
        <v>53.412999999999997</v>
      </c>
      <c r="J42" s="338">
        <f t="shared" si="10"/>
        <v>60.285553047404065</v>
      </c>
      <c r="K42" s="240">
        <v>54.145000000000003</v>
      </c>
      <c r="L42" s="243">
        <f t="shared" si="11"/>
        <v>-0.73200000000000642</v>
      </c>
      <c r="M42" s="95">
        <f t="shared" si="12"/>
        <v>423.5765265662173</v>
      </c>
      <c r="N42" s="75">
        <f t="shared" si="13"/>
        <v>271.53961885656975</v>
      </c>
      <c r="O42" s="141">
        <f t="shared" si="7"/>
        <v>152.03690770964755</v>
      </c>
      <c r="P42" s="117"/>
      <c r="Q42" s="3" t="s">
        <v>160</v>
      </c>
    </row>
    <row r="43" spans="1:17" s="1" customFormat="1" ht="15.75" x14ac:dyDescent="0.2">
      <c r="A43" s="101">
        <f t="shared" si="5"/>
        <v>6.2</v>
      </c>
      <c r="B43" s="205" t="s">
        <v>30</v>
      </c>
      <c r="C43" s="206">
        <v>6.3655200000000001</v>
      </c>
      <c r="D43" s="165">
        <v>6.2</v>
      </c>
      <c r="E43" s="240">
        <f t="shared" si="6"/>
        <v>97.399741105204285</v>
      </c>
      <c r="F43" s="230">
        <v>5.2</v>
      </c>
      <c r="G43" s="84">
        <f t="shared" si="0"/>
        <v>1</v>
      </c>
      <c r="H43" s="309">
        <v>191</v>
      </c>
      <c r="I43" s="131">
        <v>186.2</v>
      </c>
      <c r="J43" s="335">
        <f t="shared" si="10"/>
        <v>97.486910994764401</v>
      </c>
      <c r="K43" s="240">
        <v>150.80000000000001</v>
      </c>
      <c r="L43" s="248">
        <f t="shared" si="11"/>
        <v>35.399999999999977</v>
      </c>
      <c r="M43" s="95">
        <f t="shared" si="12"/>
        <v>300.32258064516122</v>
      </c>
      <c r="N43" s="75">
        <f t="shared" si="13"/>
        <v>290</v>
      </c>
      <c r="O43" s="141">
        <f t="shared" si="7"/>
        <v>10.322580645161224</v>
      </c>
      <c r="P43" s="117"/>
      <c r="Q43" s="3" t="s">
        <v>160</v>
      </c>
    </row>
    <row r="44" spans="1:17" s="1" customFormat="1" ht="15.75" hidden="1" x14ac:dyDescent="0.2">
      <c r="A44" s="101" t="str">
        <f t="shared" si="5"/>
        <v>x</v>
      </c>
      <c r="B44" s="205" t="s">
        <v>64</v>
      </c>
      <c r="C44" s="206"/>
      <c r="D44" s="165">
        <v>0</v>
      </c>
      <c r="E44" s="240">
        <f t="shared" si="6"/>
        <v>0</v>
      </c>
      <c r="F44" s="230">
        <v>0</v>
      </c>
      <c r="G44" s="84">
        <f t="shared" si="0"/>
        <v>0</v>
      </c>
      <c r="H44" s="309"/>
      <c r="I44" s="131">
        <v>0</v>
      </c>
      <c r="J44" s="335" t="str">
        <f t="shared" si="10"/>
        <v/>
      </c>
      <c r="K44" s="240">
        <v>0</v>
      </c>
      <c r="L44" s="248">
        <f t="shared" si="11"/>
        <v>0</v>
      </c>
      <c r="M44" s="95" t="str">
        <f t="shared" si="12"/>
        <v/>
      </c>
      <c r="N44" s="75" t="str">
        <f t="shared" si="13"/>
        <v/>
      </c>
      <c r="O44" s="141">
        <f t="shared" si="7"/>
        <v>0</v>
      </c>
      <c r="P44" s="117"/>
      <c r="Q44" s="3" t="s">
        <v>160</v>
      </c>
    </row>
    <row r="45" spans="1:17" s="13" customFormat="1" ht="15.75" x14ac:dyDescent="0.25">
      <c r="A45" s="101">
        <f t="shared" si="5"/>
        <v>8.5930999999999997</v>
      </c>
      <c r="B45" s="203" t="s">
        <v>62</v>
      </c>
      <c r="C45" s="204">
        <v>12.223990000000001</v>
      </c>
      <c r="D45" s="226">
        <f>SUM(D46:D52)</f>
        <v>8.5930999999999997</v>
      </c>
      <c r="E45" s="78">
        <f t="shared" si="6"/>
        <v>70.297014313656987</v>
      </c>
      <c r="F45" s="130">
        <f>SUM(F46:F52)</f>
        <v>7.0139999999999993</v>
      </c>
      <c r="G45" s="86">
        <f t="shared" si="0"/>
        <v>1.5791000000000004</v>
      </c>
      <c r="H45" s="332">
        <v>257.39999999999998</v>
      </c>
      <c r="I45" s="130">
        <f>SUM(I46:I52)</f>
        <v>202.48599999999999</v>
      </c>
      <c r="J45" s="336">
        <f t="shared" si="10"/>
        <v>78.665889665889665</v>
      </c>
      <c r="K45" s="241">
        <f>SUM(K46:K52)</f>
        <v>179.071</v>
      </c>
      <c r="L45" s="250">
        <f t="shared" si="11"/>
        <v>23.414999999999992</v>
      </c>
      <c r="M45" s="94">
        <f t="shared" si="12"/>
        <v>235.63789552082483</v>
      </c>
      <c r="N45" s="76">
        <f t="shared" si="13"/>
        <v>255.30510407755918</v>
      </c>
      <c r="O45" s="140">
        <f t="shared" si="7"/>
        <v>-19.667208556734352</v>
      </c>
      <c r="P45" s="158"/>
      <c r="Q45" s="112" t="s">
        <v>160</v>
      </c>
    </row>
    <row r="46" spans="1:17" s="1" customFormat="1" ht="15.75" x14ac:dyDescent="0.2">
      <c r="A46" s="101">
        <f t="shared" si="5"/>
        <v>0.70659999999999989</v>
      </c>
      <c r="B46" s="205" t="s">
        <v>86</v>
      </c>
      <c r="C46" s="206">
        <v>0.70659999999999989</v>
      </c>
      <c r="D46" s="165">
        <v>0.70659999999999989</v>
      </c>
      <c r="E46" s="240">
        <f t="shared" si="6"/>
        <v>100</v>
      </c>
      <c r="F46" s="230">
        <v>0.34</v>
      </c>
      <c r="G46" s="84">
        <f t="shared" si="0"/>
        <v>0.36659999999999987</v>
      </c>
      <c r="H46" s="327">
        <v>5</v>
      </c>
      <c r="I46" s="131">
        <v>10.15</v>
      </c>
      <c r="J46" s="335">
        <f t="shared" si="10"/>
        <v>203.00000000000003</v>
      </c>
      <c r="K46" s="240">
        <v>3.64</v>
      </c>
      <c r="L46" s="248">
        <f t="shared" si="11"/>
        <v>6.51</v>
      </c>
      <c r="M46" s="95">
        <f t="shared" si="12"/>
        <v>143.64562694593832</v>
      </c>
      <c r="N46" s="75">
        <f t="shared" si="13"/>
        <v>107.05882352941175</v>
      </c>
      <c r="O46" s="141">
        <f t="shared" si="7"/>
        <v>36.586803416526564</v>
      </c>
      <c r="P46" s="117"/>
      <c r="Q46" s="3" t="s">
        <v>160</v>
      </c>
    </row>
    <row r="47" spans="1:17" s="1" customFormat="1" ht="15.75" x14ac:dyDescent="0.2">
      <c r="A47" s="101">
        <f t="shared" si="5"/>
        <v>0.81</v>
      </c>
      <c r="B47" s="205" t="s">
        <v>87</v>
      </c>
      <c r="C47" s="206">
        <v>2.121</v>
      </c>
      <c r="D47" s="165">
        <v>0.81</v>
      </c>
      <c r="E47" s="240">
        <f t="shared" si="6"/>
        <v>38.189533239038191</v>
      </c>
      <c r="F47" s="230">
        <v>0.64</v>
      </c>
      <c r="G47" s="84">
        <f t="shared" si="0"/>
        <v>0.17000000000000004</v>
      </c>
      <c r="H47" s="327">
        <v>21.5</v>
      </c>
      <c r="I47" s="131">
        <v>19.8</v>
      </c>
      <c r="J47" s="335">
        <f t="shared" si="10"/>
        <v>92.093023255813961</v>
      </c>
      <c r="K47" s="240">
        <v>14.08</v>
      </c>
      <c r="L47" s="248">
        <f t="shared" si="11"/>
        <v>5.7200000000000006</v>
      </c>
      <c r="M47" s="95">
        <f t="shared" si="12"/>
        <v>244.44444444444443</v>
      </c>
      <c r="N47" s="75">
        <f t="shared" si="13"/>
        <v>220</v>
      </c>
      <c r="O47" s="141">
        <f t="shared" si="7"/>
        <v>24.444444444444429</v>
      </c>
      <c r="P47" s="117"/>
      <c r="Q47" s="3" t="s">
        <v>160</v>
      </c>
    </row>
    <row r="48" spans="1:17" s="1" customFormat="1" ht="15.75" x14ac:dyDescent="0.2">
      <c r="A48" s="101">
        <f t="shared" si="5"/>
        <v>0.73199999999999998</v>
      </c>
      <c r="B48" s="205" t="s">
        <v>88</v>
      </c>
      <c r="C48" s="206">
        <v>0.82974999999999999</v>
      </c>
      <c r="D48" s="165">
        <v>0.73199999999999998</v>
      </c>
      <c r="E48" s="240">
        <f t="shared" si="6"/>
        <v>88.219343175655325</v>
      </c>
      <c r="F48" s="230">
        <v>0.68600000000000005</v>
      </c>
      <c r="G48" s="84">
        <f t="shared" si="0"/>
        <v>4.599999999999993E-2</v>
      </c>
      <c r="H48" s="327">
        <v>17.2</v>
      </c>
      <c r="I48" s="131">
        <v>28.715</v>
      </c>
      <c r="J48" s="335">
        <f t="shared" si="10"/>
        <v>166.94767441860466</v>
      </c>
      <c r="K48" s="240">
        <v>26.9</v>
      </c>
      <c r="L48" s="248">
        <f t="shared" si="11"/>
        <v>1.8150000000000013</v>
      </c>
      <c r="M48" s="95">
        <f t="shared" si="12"/>
        <v>392.28142076502735</v>
      </c>
      <c r="N48" s="75">
        <f t="shared" si="13"/>
        <v>392.12827988338188</v>
      </c>
      <c r="O48" s="141">
        <f t="shared" si="7"/>
        <v>0.15314088164547002</v>
      </c>
      <c r="P48" s="117"/>
      <c r="Q48" s="3" t="s">
        <v>160</v>
      </c>
    </row>
    <row r="49" spans="1:17" s="1" customFormat="1" ht="15.75" x14ac:dyDescent="0.2">
      <c r="A49" s="101">
        <f t="shared" si="5"/>
        <v>0.78500000000000003</v>
      </c>
      <c r="B49" s="205" t="s">
        <v>89</v>
      </c>
      <c r="C49" s="206">
        <v>1.5121100000000001</v>
      </c>
      <c r="D49" s="165">
        <v>0.78500000000000003</v>
      </c>
      <c r="E49" s="240">
        <f t="shared" si="6"/>
        <v>51.914212590353884</v>
      </c>
      <c r="F49" s="230">
        <v>0.72899999999999998</v>
      </c>
      <c r="G49" s="84">
        <f t="shared" si="0"/>
        <v>5.600000000000005E-2</v>
      </c>
      <c r="H49" s="327">
        <v>22.5</v>
      </c>
      <c r="I49" s="131">
        <v>9.5690000000000008</v>
      </c>
      <c r="J49" s="335">
        <f t="shared" si="10"/>
        <v>42.528888888888893</v>
      </c>
      <c r="K49" s="240">
        <v>9.2119999999999997</v>
      </c>
      <c r="L49" s="251">
        <f t="shared" si="11"/>
        <v>0.35700000000000109</v>
      </c>
      <c r="M49" s="95">
        <f t="shared" si="12"/>
        <v>121.89808917197453</v>
      </c>
      <c r="N49" s="75">
        <f t="shared" si="13"/>
        <v>126.36488340192044</v>
      </c>
      <c r="O49" s="141">
        <f t="shared" si="7"/>
        <v>-4.4667942299459042</v>
      </c>
      <c r="P49" s="117"/>
      <c r="Q49" s="3" t="s">
        <v>160</v>
      </c>
    </row>
    <row r="50" spans="1:17" s="1" customFormat="1" ht="15.75" x14ac:dyDescent="0.2">
      <c r="A50" s="101">
        <f t="shared" si="5"/>
        <v>0.69699999999999995</v>
      </c>
      <c r="B50" s="205" t="s">
        <v>101</v>
      </c>
      <c r="C50" s="206">
        <v>0.69740000000000002</v>
      </c>
      <c r="D50" s="165">
        <v>0.69699999999999995</v>
      </c>
      <c r="E50" s="240">
        <f t="shared" si="6"/>
        <v>99.942644106681954</v>
      </c>
      <c r="F50" s="230">
        <v>1</v>
      </c>
      <c r="G50" s="84">
        <f t="shared" si="0"/>
        <v>-0.30300000000000005</v>
      </c>
      <c r="H50" s="327">
        <v>33.4</v>
      </c>
      <c r="I50" s="131">
        <v>24.9</v>
      </c>
      <c r="J50" s="335">
        <f t="shared" si="10"/>
        <v>74.550898203592808</v>
      </c>
      <c r="K50" s="240">
        <v>24.6</v>
      </c>
      <c r="L50" s="251">
        <f t="shared" si="11"/>
        <v>0.29999999999999716</v>
      </c>
      <c r="M50" s="95">
        <f t="shared" si="12"/>
        <v>357.24533715925395</v>
      </c>
      <c r="N50" s="75">
        <f t="shared" si="13"/>
        <v>246</v>
      </c>
      <c r="O50" s="141">
        <f t="shared" si="7"/>
        <v>111.24533715925395</v>
      </c>
      <c r="P50" s="117"/>
      <c r="Q50" s="3" t="s">
        <v>160</v>
      </c>
    </row>
    <row r="51" spans="1:17" s="1" customFormat="1" ht="15.75" x14ac:dyDescent="0.2">
      <c r="A51" s="101">
        <f t="shared" si="5"/>
        <v>0.86250000000000004</v>
      </c>
      <c r="B51" s="205" t="s">
        <v>90</v>
      </c>
      <c r="C51" s="206">
        <v>0.86250000000000004</v>
      </c>
      <c r="D51" s="165">
        <v>0.86250000000000004</v>
      </c>
      <c r="E51" s="240">
        <f t="shared" si="6"/>
        <v>100</v>
      </c>
      <c r="F51" s="230">
        <v>2E-3</v>
      </c>
      <c r="G51" s="84">
        <f t="shared" si="0"/>
        <v>0.86050000000000004</v>
      </c>
      <c r="H51" s="327">
        <v>12</v>
      </c>
      <c r="I51" s="131">
        <v>8.5519999999999996</v>
      </c>
      <c r="J51" s="335">
        <f t="shared" si="10"/>
        <v>71.266666666666666</v>
      </c>
      <c r="K51" s="240">
        <v>0.09</v>
      </c>
      <c r="L51" s="251">
        <f t="shared" si="11"/>
        <v>8.4619999999999997</v>
      </c>
      <c r="M51" s="95">
        <f t="shared" si="12"/>
        <v>99.153623188405788</v>
      </c>
      <c r="N51" s="75">
        <f t="shared" si="13"/>
        <v>450</v>
      </c>
      <c r="O51" s="141">
        <f t="shared" si="7"/>
        <v>-350.84637681159421</v>
      </c>
      <c r="P51" s="117"/>
      <c r="Q51" s="3" t="s">
        <v>160</v>
      </c>
    </row>
    <row r="52" spans="1:17" s="1" customFormat="1" ht="15.75" x14ac:dyDescent="0.2">
      <c r="A52" s="101">
        <f t="shared" si="5"/>
        <v>4</v>
      </c>
      <c r="B52" s="205" t="s">
        <v>102</v>
      </c>
      <c r="C52" s="206">
        <v>5.4946299999999999</v>
      </c>
      <c r="D52" s="165">
        <v>4</v>
      </c>
      <c r="E52" s="240">
        <f t="shared" si="6"/>
        <v>72.798350389380175</v>
      </c>
      <c r="F52" s="230">
        <v>3.617</v>
      </c>
      <c r="G52" s="264">
        <f t="shared" si="0"/>
        <v>0.38300000000000001</v>
      </c>
      <c r="H52" s="327">
        <v>145.80000000000001</v>
      </c>
      <c r="I52" s="131">
        <v>100.8</v>
      </c>
      <c r="J52" s="335">
        <f t="shared" si="10"/>
        <v>69.135802469135797</v>
      </c>
      <c r="K52" s="240">
        <v>100.54900000000001</v>
      </c>
      <c r="L52" s="252">
        <f t="shared" si="11"/>
        <v>0.25099999999999056</v>
      </c>
      <c r="M52" s="95">
        <f t="shared" si="12"/>
        <v>252</v>
      </c>
      <c r="N52" s="77">
        <f t="shared" si="13"/>
        <v>277.99004700027649</v>
      </c>
      <c r="O52" s="142">
        <f t="shared" si="7"/>
        <v>-25.990047000276491</v>
      </c>
      <c r="P52" s="117"/>
      <c r="Q52" s="3" t="s">
        <v>160</v>
      </c>
    </row>
    <row r="53" spans="1:17" s="13" customFormat="1" ht="15.75" x14ac:dyDescent="0.25">
      <c r="A53" s="101">
        <f t="shared" si="5"/>
        <v>41.527000000000001</v>
      </c>
      <c r="B53" s="208" t="s">
        <v>31</v>
      </c>
      <c r="C53" s="209">
        <v>54.379249999999999</v>
      </c>
      <c r="D53" s="227">
        <f>SUM(D54:D67)</f>
        <v>41.527000000000001</v>
      </c>
      <c r="E53" s="241">
        <f t="shared" si="6"/>
        <v>76.365525453182968</v>
      </c>
      <c r="F53" s="132">
        <f>SUM(F54:F67)</f>
        <v>45.458000000000006</v>
      </c>
      <c r="G53" s="153">
        <f t="shared" si="0"/>
        <v>-3.9310000000000045</v>
      </c>
      <c r="H53" s="328">
        <v>1165.2</v>
      </c>
      <c r="I53" s="132">
        <f>SUM(I54:I67)</f>
        <v>983.14499999999998</v>
      </c>
      <c r="J53" s="337">
        <f t="shared" si="10"/>
        <v>84.37564366632337</v>
      </c>
      <c r="K53" s="241">
        <f>SUM(K54:K67)</f>
        <v>925.73100000000011</v>
      </c>
      <c r="L53" s="253">
        <f t="shared" si="11"/>
        <v>57.413999999999874</v>
      </c>
      <c r="M53" s="94">
        <f t="shared" si="12"/>
        <v>236.74838057167625</v>
      </c>
      <c r="N53" s="78">
        <f t="shared" si="13"/>
        <v>203.64534295393551</v>
      </c>
      <c r="O53" s="143">
        <f t="shared" si="7"/>
        <v>33.103037617740739</v>
      </c>
      <c r="P53" s="158"/>
      <c r="Q53" s="112" t="s">
        <v>160</v>
      </c>
    </row>
    <row r="54" spans="1:17" s="17" customFormat="1" ht="15" customHeight="1" x14ac:dyDescent="0.2">
      <c r="A54" s="101">
        <f t="shared" si="5"/>
        <v>2.0310000000000001</v>
      </c>
      <c r="B54" s="210" t="s">
        <v>91</v>
      </c>
      <c r="C54" s="206">
        <v>2.39323</v>
      </c>
      <c r="D54" s="165">
        <v>2.0310000000000001</v>
      </c>
      <c r="E54" s="240">
        <f t="shared" si="6"/>
        <v>84.864388295316374</v>
      </c>
      <c r="F54" s="230">
        <v>1.6919999999999999</v>
      </c>
      <c r="G54" s="265">
        <f t="shared" si="0"/>
        <v>0.33900000000000019</v>
      </c>
      <c r="H54" s="329">
        <v>35</v>
      </c>
      <c r="I54" s="131">
        <v>31.715</v>
      </c>
      <c r="J54" s="338">
        <f t="shared" si="10"/>
        <v>90.614285714285714</v>
      </c>
      <c r="K54" s="240">
        <v>24.381</v>
      </c>
      <c r="L54" s="254">
        <f t="shared" si="11"/>
        <v>7.3339999999999996</v>
      </c>
      <c r="M54" s="97">
        <f t="shared" si="12"/>
        <v>156.15460364352535</v>
      </c>
      <c r="N54" s="79">
        <f t="shared" si="13"/>
        <v>144.09574468085108</v>
      </c>
      <c r="O54" s="144">
        <f t="shared" si="7"/>
        <v>12.058858962674265</v>
      </c>
      <c r="P54" s="117"/>
      <c r="Q54" s="3" t="s">
        <v>160</v>
      </c>
    </row>
    <row r="55" spans="1:17" s="1" customFormat="1" ht="15" customHeight="1" x14ac:dyDescent="0.2">
      <c r="A55" s="101">
        <f t="shared" si="5"/>
        <v>2.121</v>
      </c>
      <c r="B55" s="210" t="s">
        <v>92</v>
      </c>
      <c r="C55" s="206">
        <v>2.8534999999999999</v>
      </c>
      <c r="D55" s="165">
        <v>2.121</v>
      </c>
      <c r="E55" s="240">
        <f t="shared" si="6"/>
        <v>74.329770457333098</v>
      </c>
      <c r="F55" s="230">
        <v>2.3450000000000002</v>
      </c>
      <c r="G55" s="83">
        <f t="shared" si="0"/>
        <v>-0.2240000000000002</v>
      </c>
      <c r="H55" s="329">
        <v>54.3</v>
      </c>
      <c r="I55" s="131">
        <v>45.365000000000002</v>
      </c>
      <c r="J55" s="338">
        <f t="shared" si="10"/>
        <v>83.54511970534071</v>
      </c>
      <c r="K55" s="240">
        <v>40</v>
      </c>
      <c r="L55" s="255">
        <f t="shared" si="11"/>
        <v>5.365000000000002</v>
      </c>
      <c r="M55" s="97">
        <f t="shared" si="12"/>
        <v>213.88495992456387</v>
      </c>
      <c r="N55" s="75">
        <f t="shared" si="13"/>
        <v>170.57569296375266</v>
      </c>
      <c r="O55" s="141">
        <f t="shared" si="7"/>
        <v>43.309266960811215</v>
      </c>
      <c r="P55" s="117"/>
      <c r="Q55" s="3" t="s">
        <v>160</v>
      </c>
    </row>
    <row r="56" spans="1:17" s="1" customFormat="1" ht="15" customHeight="1" x14ac:dyDescent="0.2">
      <c r="A56" s="101">
        <f t="shared" si="5"/>
        <v>0.33900000000000002</v>
      </c>
      <c r="B56" s="210" t="s">
        <v>93</v>
      </c>
      <c r="C56" s="206">
        <v>0.52100000000000002</v>
      </c>
      <c r="D56" s="165">
        <v>0.33900000000000002</v>
      </c>
      <c r="E56" s="240">
        <f t="shared" si="6"/>
        <v>65.067178502879088</v>
      </c>
      <c r="F56" s="230">
        <v>0.33</v>
      </c>
      <c r="G56" s="83">
        <f t="shared" si="0"/>
        <v>9.000000000000008E-3</v>
      </c>
      <c r="H56" s="329">
        <v>7.2</v>
      </c>
      <c r="I56" s="131">
        <v>6.7619999999999996</v>
      </c>
      <c r="J56" s="338">
        <f t="shared" si="10"/>
        <v>93.916666666666657</v>
      </c>
      <c r="K56" s="240">
        <v>7.6</v>
      </c>
      <c r="L56" s="255">
        <f t="shared" si="11"/>
        <v>-0.83800000000000008</v>
      </c>
      <c r="M56" s="97">
        <f t="shared" si="12"/>
        <v>199.46902654867256</v>
      </c>
      <c r="N56" s="75">
        <f t="shared" si="13"/>
        <v>230.30303030303028</v>
      </c>
      <c r="O56" s="141">
        <f t="shared" si="7"/>
        <v>-30.834003754357724</v>
      </c>
      <c r="P56" s="117"/>
      <c r="Q56" s="3" t="s">
        <v>160</v>
      </c>
    </row>
    <row r="57" spans="1:17" s="1" customFormat="1" ht="15" customHeight="1" x14ac:dyDescent="0.2">
      <c r="A57" s="101">
        <f t="shared" si="5"/>
        <v>3.7</v>
      </c>
      <c r="B57" s="210" t="s">
        <v>94</v>
      </c>
      <c r="C57" s="206">
        <v>4.6001799999999999</v>
      </c>
      <c r="D57" s="165">
        <v>3.7</v>
      </c>
      <c r="E57" s="240">
        <f t="shared" si="6"/>
        <v>80.431635283836727</v>
      </c>
      <c r="F57" s="230">
        <v>3.746</v>
      </c>
      <c r="G57" s="83">
        <f t="shared" si="0"/>
        <v>-4.5999999999999819E-2</v>
      </c>
      <c r="H57" s="314">
        <v>81.2</v>
      </c>
      <c r="I57" s="131">
        <v>99.8</v>
      </c>
      <c r="J57" s="338">
        <f t="shared" si="10"/>
        <v>122.9064039408867</v>
      </c>
      <c r="K57" s="240">
        <v>71.760000000000005</v>
      </c>
      <c r="L57" s="255">
        <f t="shared" si="11"/>
        <v>28.039999999999992</v>
      </c>
      <c r="M57" s="97">
        <f t="shared" si="12"/>
        <v>269.72972972972974</v>
      </c>
      <c r="N57" s="75">
        <f t="shared" si="13"/>
        <v>191.56433529097706</v>
      </c>
      <c r="O57" s="141">
        <f t="shared" si="7"/>
        <v>78.165394438752685</v>
      </c>
      <c r="P57" s="117"/>
      <c r="Q57" s="3" t="s">
        <v>160</v>
      </c>
    </row>
    <row r="58" spans="1:17" s="1" customFormat="1" ht="15" customHeight="1" x14ac:dyDescent="0.2">
      <c r="A58" s="101">
        <f t="shared" si="5"/>
        <v>4.6550000000000002</v>
      </c>
      <c r="B58" s="210" t="s">
        <v>57</v>
      </c>
      <c r="C58" s="206">
        <v>6.1175800000000002</v>
      </c>
      <c r="D58" s="165">
        <v>4.6550000000000002</v>
      </c>
      <c r="E58" s="240">
        <f t="shared" si="6"/>
        <v>76.092180241206492</v>
      </c>
      <c r="F58" s="230">
        <v>5.5229999999999997</v>
      </c>
      <c r="G58" s="83">
        <f t="shared" si="0"/>
        <v>-0.86799999999999944</v>
      </c>
      <c r="H58" s="308">
        <v>100.3</v>
      </c>
      <c r="I58" s="131">
        <v>72.617000000000004</v>
      </c>
      <c r="J58" s="338">
        <f t="shared" si="10"/>
        <v>72.399800598205388</v>
      </c>
      <c r="K58" s="240">
        <v>68.972999999999999</v>
      </c>
      <c r="L58" s="243">
        <f t="shared" si="11"/>
        <v>3.6440000000000055</v>
      </c>
      <c r="M58" s="97">
        <f t="shared" si="12"/>
        <v>155.99785177228787</v>
      </c>
      <c r="N58" s="75">
        <f t="shared" si="13"/>
        <v>124.88321564367192</v>
      </c>
      <c r="O58" s="141">
        <f t="shared" si="7"/>
        <v>31.114636128615956</v>
      </c>
      <c r="P58" s="117"/>
      <c r="Q58" s="3" t="s">
        <v>160</v>
      </c>
    </row>
    <row r="59" spans="1:17" s="1" customFormat="1" ht="15" customHeight="1" x14ac:dyDescent="0.2">
      <c r="A59" s="101">
        <f t="shared" si="5"/>
        <v>4.04</v>
      </c>
      <c r="B59" s="210" t="s">
        <v>32</v>
      </c>
      <c r="C59" s="206">
        <v>5.7000500000000001</v>
      </c>
      <c r="D59" s="165">
        <v>4.04</v>
      </c>
      <c r="E59" s="240">
        <f t="shared" si="6"/>
        <v>70.876571258146853</v>
      </c>
      <c r="F59" s="230">
        <v>4.7850000000000001</v>
      </c>
      <c r="G59" s="83">
        <f t="shared" si="0"/>
        <v>-0.74500000000000011</v>
      </c>
      <c r="H59" s="308">
        <v>120</v>
      </c>
      <c r="I59" s="131">
        <v>99.95</v>
      </c>
      <c r="J59" s="338">
        <f t="shared" si="10"/>
        <v>83.291666666666657</v>
      </c>
      <c r="K59" s="240">
        <v>97.772999999999996</v>
      </c>
      <c r="L59" s="243">
        <f t="shared" si="11"/>
        <v>2.1770000000000067</v>
      </c>
      <c r="M59" s="97">
        <f t="shared" si="12"/>
        <v>247.4009900990099</v>
      </c>
      <c r="N59" s="75">
        <f t="shared" si="13"/>
        <v>204.33228840125392</v>
      </c>
      <c r="O59" s="141">
        <f t="shared" si="7"/>
        <v>43.068701697755984</v>
      </c>
      <c r="P59" s="117"/>
      <c r="Q59" s="3" t="s">
        <v>160</v>
      </c>
    </row>
    <row r="60" spans="1:17" s="1" customFormat="1" ht="15" customHeight="1" x14ac:dyDescent="0.2">
      <c r="A60" s="101">
        <f t="shared" si="5"/>
        <v>4.625</v>
      </c>
      <c r="B60" s="210" t="s">
        <v>60</v>
      </c>
      <c r="C60" s="206">
        <v>5.4961099999999998</v>
      </c>
      <c r="D60" s="165">
        <v>4.625</v>
      </c>
      <c r="E60" s="240">
        <f t="shared" si="6"/>
        <v>84.15042639248486</v>
      </c>
      <c r="F60" s="230">
        <v>3.6930000000000001</v>
      </c>
      <c r="G60" s="83">
        <f t="shared" si="0"/>
        <v>0.93199999999999994</v>
      </c>
      <c r="H60" s="308">
        <v>65.3</v>
      </c>
      <c r="I60" s="131">
        <v>74.968000000000004</v>
      </c>
      <c r="J60" s="338">
        <f t="shared" si="10"/>
        <v>114.80551301684534</v>
      </c>
      <c r="K60" s="240">
        <v>55.798999999999999</v>
      </c>
      <c r="L60" s="243">
        <f t="shared" si="11"/>
        <v>19.169000000000004</v>
      </c>
      <c r="M60" s="97">
        <f t="shared" si="12"/>
        <v>162.09297297297297</v>
      </c>
      <c r="N60" s="75">
        <f t="shared" si="13"/>
        <v>151.09396154887625</v>
      </c>
      <c r="O60" s="141">
        <f t="shared" si="7"/>
        <v>10.999011424096722</v>
      </c>
      <c r="P60" s="117"/>
      <c r="Q60" s="3" t="s">
        <v>160</v>
      </c>
    </row>
    <row r="61" spans="1:17" s="1" customFormat="1" ht="15" customHeight="1" x14ac:dyDescent="0.2">
      <c r="A61" s="101">
        <f t="shared" si="5"/>
        <v>0.96299999999999997</v>
      </c>
      <c r="B61" s="210" t="s">
        <v>33</v>
      </c>
      <c r="C61" s="206">
        <v>1.4285999999999999</v>
      </c>
      <c r="D61" s="165">
        <v>0.96299999999999997</v>
      </c>
      <c r="E61" s="240">
        <f t="shared" si="6"/>
        <v>67.408651826963464</v>
      </c>
      <c r="F61" s="230">
        <v>0.97</v>
      </c>
      <c r="G61" s="83">
        <f t="shared" si="0"/>
        <v>-7.0000000000000062E-3</v>
      </c>
      <c r="H61" s="308">
        <v>24</v>
      </c>
      <c r="I61" s="131">
        <v>21.14</v>
      </c>
      <c r="J61" s="338">
        <f t="shared" si="10"/>
        <v>88.083333333333343</v>
      </c>
      <c r="K61" s="240">
        <v>20.12</v>
      </c>
      <c r="L61" s="243">
        <f t="shared" si="11"/>
        <v>1.0199999999999996</v>
      </c>
      <c r="M61" s="97">
        <f t="shared" si="12"/>
        <v>219.52232606438216</v>
      </c>
      <c r="N61" s="75">
        <f t="shared" si="13"/>
        <v>207.42268041237114</v>
      </c>
      <c r="O61" s="141">
        <f t="shared" si="7"/>
        <v>12.09964565201102</v>
      </c>
      <c r="P61" s="117"/>
      <c r="Q61" s="3" t="s">
        <v>160</v>
      </c>
    </row>
    <row r="62" spans="1:17" s="1" customFormat="1" ht="15" customHeight="1" x14ac:dyDescent="0.2">
      <c r="A62" s="101">
        <f t="shared" si="5"/>
        <v>11.8</v>
      </c>
      <c r="B62" s="210" t="s">
        <v>95</v>
      </c>
      <c r="C62" s="206">
        <v>15.49222</v>
      </c>
      <c r="D62" s="165">
        <v>11.8</v>
      </c>
      <c r="E62" s="240">
        <f t="shared" si="6"/>
        <v>76.167263310229274</v>
      </c>
      <c r="F62" s="230">
        <v>14.215</v>
      </c>
      <c r="G62" s="83">
        <f t="shared" si="0"/>
        <v>-2.4149999999999991</v>
      </c>
      <c r="H62" s="308">
        <v>423</v>
      </c>
      <c r="I62" s="131">
        <v>352.3</v>
      </c>
      <c r="J62" s="338">
        <f t="shared" si="10"/>
        <v>83.28605200945627</v>
      </c>
      <c r="K62" s="240">
        <v>338.71</v>
      </c>
      <c r="L62" s="243">
        <f t="shared" si="11"/>
        <v>13.590000000000032</v>
      </c>
      <c r="M62" s="97">
        <f t="shared" si="12"/>
        <v>298.5593220338983</v>
      </c>
      <c r="N62" s="75">
        <f t="shared" si="13"/>
        <v>238.2764685191699</v>
      </c>
      <c r="O62" s="141">
        <f t="shared" si="7"/>
        <v>60.282853514728401</v>
      </c>
      <c r="P62" s="117"/>
      <c r="Q62" s="3" t="s">
        <v>160</v>
      </c>
    </row>
    <row r="63" spans="1:17" s="1" customFormat="1" ht="15" customHeight="1" x14ac:dyDescent="0.2">
      <c r="A63" s="101">
        <f t="shared" si="5"/>
        <v>1.0860000000000001</v>
      </c>
      <c r="B63" s="210" t="s">
        <v>34</v>
      </c>
      <c r="C63" s="206">
        <v>1.4279999999999999</v>
      </c>
      <c r="D63" s="165">
        <v>1.0860000000000001</v>
      </c>
      <c r="E63" s="240">
        <f t="shared" si="6"/>
        <v>76.050420168067234</v>
      </c>
      <c r="F63" s="230">
        <v>0.999</v>
      </c>
      <c r="G63" s="83">
        <f t="shared" si="0"/>
        <v>8.7000000000000077E-2</v>
      </c>
      <c r="H63" s="308">
        <v>32.6</v>
      </c>
      <c r="I63" s="131">
        <v>21.777999999999999</v>
      </c>
      <c r="J63" s="338">
        <f t="shared" si="10"/>
        <v>66.803680981595079</v>
      </c>
      <c r="K63" s="240">
        <v>23.065000000000001</v>
      </c>
      <c r="L63" s="243">
        <f t="shared" si="11"/>
        <v>-1.2870000000000026</v>
      </c>
      <c r="M63" s="97">
        <f t="shared" si="12"/>
        <v>200.53406998158377</v>
      </c>
      <c r="N63" s="75">
        <f t="shared" si="13"/>
        <v>230.88088088088088</v>
      </c>
      <c r="O63" s="141">
        <f t="shared" si="7"/>
        <v>-30.346810899297111</v>
      </c>
      <c r="P63" s="117"/>
      <c r="Q63" s="3" t="s">
        <v>160</v>
      </c>
    </row>
    <row r="64" spans="1:17" s="1" customFormat="1" ht="15" customHeight="1" x14ac:dyDescent="0.2">
      <c r="A64" s="101">
        <f t="shared" si="5"/>
        <v>1.425</v>
      </c>
      <c r="B64" s="210" t="s">
        <v>35</v>
      </c>
      <c r="C64" s="206">
        <v>2.0213800000000002</v>
      </c>
      <c r="D64" s="165">
        <v>1.425</v>
      </c>
      <c r="E64" s="240">
        <f t="shared" si="6"/>
        <v>70.496393552919287</v>
      </c>
      <c r="F64" s="230">
        <v>1.8620000000000001</v>
      </c>
      <c r="G64" s="84">
        <f t="shared" si="0"/>
        <v>-0.43700000000000006</v>
      </c>
      <c r="H64" s="309">
        <v>51.5</v>
      </c>
      <c r="I64" s="131">
        <v>37.042999999999999</v>
      </c>
      <c r="J64" s="335">
        <f t="shared" si="10"/>
        <v>71.928155339805826</v>
      </c>
      <c r="K64" s="240">
        <v>47.517000000000003</v>
      </c>
      <c r="L64" s="248">
        <f t="shared" si="11"/>
        <v>-10.474000000000004</v>
      </c>
      <c r="M64" s="97">
        <f t="shared" si="12"/>
        <v>259.95087719298243</v>
      </c>
      <c r="N64" s="75">
        <f t="shared" si="13"/>
        <v>255.19334049409238</v>
      </c>
      <c r="O64" s="141">
        <f t="shared" si="7"/>
        <v>4.7575366988900498</v>
      </c>
      <c r="P64" s="117"/>
      <c r="Q64" s="3" t="s">
        <v>160</v>
      </c>
    </row>
    <row r="65" spans="1:17" s="1" customFormat="1" ht="15" customHeight="1" x14ac:dyDescent="0.2">
      <c r="A65" s="101">
        <f t="shared" si="5"/>
        <v>2.8079999999999998</v>
      </c>
      <c r="B65" s="205" t="s">
        <v>36</v>
      </c>
      <c r="C65" s="206">
        <v>4.0567000000000002</v>
      </c>
      <c r="D65" s="165">
        <v>2.8079999999999998</v>
      </c>
      <c r="E65" s="240">
        <f t="shared" si="6"/>
        <v>69.218823181403593</v>
      </c>
      <c r="F65" s="230">
        <v>3.6269999999999998</v>
      </c>
      <c r="G65" s="83">
        <f t="shared" si="0"/>
        <v>-0.81899999999999995</v>
      </c>
      <c r="H65" s="308">
        <v>125</v>
      </c>
      <c r="I65" s="131">
        <v>81.278999999999996</v>
      </c>
      <c r="J65" s="338">
        <f t="shared" si="10"/>
        <v>65.023199999999989</v>
      </c>
      <c r="K65" s="240">
        <v>99.683999999999997</v>
      </c>
      <c r="L65" s="243">
        <f t="shared" si="11"/>
        <v>-18.405000000000001</v>
      </c>
      <c r="M65" s="95">
        <f t="shared" si="12"/>
        <v>289.45512820512823</v>
      </c>
      <c r="N65" s="75">
        <f t="shared" si="13"/>
        <v>274.83870967741939</v>
      </c>
      <c r="O65" s="141">
        <f t="shared" si="7"/>
        <v>14.616418527708845</v>
      </c>
      <c r="P65" s="117"/>
      <c r="Q65" s="3" t="s">
        <v>160</v>
      </c>
    </row>
    <row r="66" spans="1:17" s="1" customFormat="1" ht="15" customHeight="1" x14ac:dyDescent="0.2">
      <c r="A66" s="101">
        <f t="shared" si="5"/>
        <v>0.61199999999999999</v>
      </c>
      <c r="B66" s="210" t="s">
        <v>37</v>
      </c>
      <c r="C66" s="206">
        <v>0.77669999999999995</v>
      </c>
      <c r="D66" s="165">
        <v>0.61199999999999999</v>
      </c>
      <c r="E66" s="240">
        <f t="shared" si="6"/>
        <v>78.794901506373122</v>
      </c>
      <c r="F66" s="230">
        <v>0.64300000000000002</v>
      </c>
      <c r="G66" s="83">
        <f t="shared" si="0"/>
        <v>-3.1000000000000028E-2</v>
      </c>
      <c r="H66" s="308">
        <v>13.8</v>
      </c>
      <c r="I66" s="131">
        <v>12.15</v>
      </c>
      <c r="J66" s="338">
        <f t="shared" si="10"/>
        <v>88.043478260869563</v>
      </c>
      <c r="K66" s="240">
        <v>12.927</v>
      </c>
      <c r="L66" s="243">
        <f t="shared" si="11"/>
        <v>-0.77699999999999925</v>
      </c>
      <c r="M66" s="95">
        <f t="shared" si="12"/>
        <v>198.52941176470591</v>
      </c>
      <c r="N66" s="75">
        <f t="shared" si="13"/>
        <v>201.04199066874028</v>
      </c>
      <c r="O66" s="141">
        <f t="shared" si="7"/>
        <v>-2.5125789040343705</v>
      </c>
      <c r="P66" s="117"/>
      <c r="Q66" s="3" t="s">
        <v>160</v>
      </c>
    </row>
    <row r="67" spans="1:17" s="1" customFormat="1" ht="15" customHeight="1" x14ac:dyDescent="0.2">
      <c r="A67" s="101">
        <f t="shared" si="5"/>
        <v>1.3220000000000001</v>
      </c>
      <c r="B67" s="210" t="s">
        <v>38</v>
      </c>
      <c r="C67" s="206">
        <v>1.494</v>
      </c>
      <c r="D67" s="165">
        <v>1.3220000000000001</v>
      </c>
      <c r="E67" s="240">
        <f t="shared" si="6"/>
        <v>88.487282463186077</v>
      </c>
      <c r="F67" s="230">
        <v>1.028</v>
      </c>
      <c r="G67" s="83">
        <f t="shared" si="0"/>
        <v>0.29400000000000004</v>
      </c>
      <c r="H67" s="308">
        <v>32</v>
      </c>
      <c r="I67" s="131">
        <v>26.277999999999999</v>
      </c>
      <c r="J67" s="338">
        <f t="shared" si="10"/>
        <v>82.118749999999991</v>
      </c>
      <c r="K67" s="240">
        <v>17.422000000000001</v>
      </c>
      <c r="L67" s="243">
        <f t="shared" si="11"/>
        <v>8.8559999999999981</v>
      </c>
      <c r="M67" s="95">
        <f t="shared" si="12"/>
        <v>198.77458396369136</v>
      </c>
      <c r="N67" s="75">
        <f t="shared" si="13"/>
        <v>169.4747081712062</v>
      </c>
      <c r="O67" s="141">
        <f t="shared" si="7"/>
        <v>29.299875792485153</v>
      </c>
      <c r="P67" s="117"/>
      <c r="Q67" s="3" t="s">
        <v>160</v>
      </c>
    </row>
    <row r="68" spans="1:17" s="13" customFormat="1" ht="15.75" x14ac:dyDescent="0.25">
      <c r="A68" s="101">
        <f t="shared" si="5"/>
        <v>32.203000000000003</v>
      </c>
      <c r="B68" s="211" t="s">
        <v>138</v>
      </c>
      <c r="C68" s="209">
        <v>33.119185000000002</v>
      </c>
      <c r="D68" s="227">
        <f>SUM(D69:D74)</f>
        <v>32.203000000000003</v>
      </c>
      <c r="E68" s="241">
        <f t="shared" si="6"/>
        <v>97.233672869667544</v>
      </c>
      <c r="F68" s="229">
        <f>SUM(F69:F74)</f>
        <v>32.048000000000002</v>
      </c>
      <c r="G68" s="104">
        <f t="shared" si="0"/>
        <v>0.15500000000000114</v>
      </c>
      <c r="H68" s="315">
        <v>661.7</v>
      </c>
      <c r="I68" s="296">
        <f>SUM(I69:I74)</f>
        <v>604.91700000000003</v>
      </c>
      <c r="J68" s="341">
        <f t="shared" si="10"/>
        <v>91.418618709384916</v>
      </c>
      <c r="K68" s="241">
        <f>SUM(K69:K74)</f>
        <v>547.08199999999999</v>
      </c>
      <c r="L68" s="256">
        <f t="shared" si="11"/>
        <v>57.835000000000036</v>
      </c>
      <c r="M68" s="102">
        <f t="shared" si="12"/>
        <v>187.84492128062601</v>
      </c>
      <c r="N68" s="103">
        <f t="shared" si="13"/>
        <v>170.7070644033949</v>
      </c>
      <c r="O68" s="127">
        <f t="shared" si="7"/>
        <v>17.137856877231116</v>
      </c>
      <c r="P68" s="158"/>
      <c r="Q68" s="112" t="s">
        <v>160</v>
      </c>
    </row>
    <row r="69" spans="1:17" s="1" customFormat="1" ht="15.75" x14ac:dyDescent="0.2">
      <c r="A69" s="101">
        <f t="shared" si="5"/>
        <v>3.8</v>
      </c>
      <c r="B69" s="210" t="s">
        <v>96</v>
      </c>
      <c r="C69" s="206">
        <v>3.879</v>
      </c>
      <c r="D69" s="165">
        <v>3.8</v>
      </c>
      <c r="E69" s="240">
        <f t="shared" si="6"/>
        <v>97.9633926269657</v>
      </c>
      <c r="F69" s="230">
        <v>3.6549999999999998</v>
      </c>
      <c r="G69" s="83">
        <f t="shared" ref="G69:G101" si="14">IFERROR(D69-F69,"")</f>
        <v>0.14500000000000002</v>
      </c>
      <c r="H69" s="308">
        <v>77.900000000000006</v>
      </c>
      <c r="I69" s="131">
        <v>88.5</v>
      </c>
      <c r="J69" s="338">
        <f t="shared" ref="J69:J100" si="15">IFERROR(I69/H69*100,"")</f>
        <v>113.60718870346598</v>
      </c>
      <c r="K69" s="240">
        <v>61.387999999999998</v>
      </c>
      <c r="L69" s="243">
        <f t="shared" ref="L69:L100" si="16">IFERROR(I69-K69,"")</f>
        <v>27.112000000000002</v>
      </c>
      <c r="M69" s="97">
        <f t="shared" ref="M69:M101" si="17">IFERROR(IF(D69&gt;0,I69/D69*10,""),"")</f>
        <v>232.89473684210526</v>
      </c>
      <c r="N69" s="75">
        <f t="shared" ref="N69:N101" si="18">IFERROR(IF(F69&gt;0,K69/F69*10,""),"")</f>
        <v>167.95622435020519</v>
      </c>
      <c r="O69" s="141">
        <f t="shared" si="7"/>
        <v>64.93851249190007</v>
      </c>
      <c r="P69" s="117"/>
      <c r="Q69" s="3" t="s">
        <v>160</v>
      </c>
    </row>
    <row r="70" spans="1:17" s="1" customFormat="1" ht="15.75" x14ac:dyDescent="0.2">
      <c r="A70" s="101">
        <f t="shared" ref="A70:A101" si="19">IF(OR(D70="",D70=0),"x",D70)</f>
        <v>13.478999999999999</v>
      </c>
      <c r="B70" s="212" t="s">
        <v>39</v>
      </c>
      <c r="C70" s="206">
        <v>13.865159999999999</v>
      </c>
      <c r="D70" s="165">
        <v>13.478999999999999</v>
      </c>
      <c r="E70" s="240">
        <f t="shared" ref="E70:E101" si="20">IFERROR(D70/C70*100,0)</f>
        <v>97.214889694745679</v>
      </c>
      <c r="F70" s="230">
        <v>13.308</v>
      </c>
      <c r="G70" s="83">
        <f t="shared" si="14"/>
        <v>0.17099999999999937</v>
      </c>
      <c r="H70" s="308">
        <v>252.7</v>
      </c>
      <c r="I70" s="131">
        <v>178.47</v>
      </c>
      <c r="J70" s="338">
        <f t="shared" si="15"/>
        <v>70.625247328848445</v>
      </c>
      <c r="K70" s="240">
        <v>185.39500000000001</v>
      </c>
      <c r="L70" s="243">
        <f t="shared" si="16"/>
        <v>-6.9250000000000114</v>
      </c>
      <c r="M70" s="97">
        <f t="shared" si="17"/>
        <v>132.40596483418653</v>
      </c>
      <c r="N70" s="75">
        <f t="shared" si="18"/>
        <v>139.31094078749626</v>
      </c>
      <c r="O70" s="141">
        <f t="shared" ref="O70:O101" si="21">IFERROR(M70-N70,0)</f>
        <v>-6.9049759533097301</v>
      </c>
      <c r="P70" s="117"/>
      <c r="Q70" s="3" t="s">
        <v>160</v>
      </c>
    </row>
    <row r="71" spans="1:17" s="1" customFormat="1" ht="15.75" x14ac:dyDescent="0.2">
      <c r="A71" s="101">
        <f t="shared" si="19"/>
        <v>8.0180000000000007</v>
      </c>
      <c r="B71" s="210" t="s">
        <v>40</v>
      </c>
      <c r="C71" s="206">
        <v>8.1391249999999999</v>
      </c>
      <c r="D71" s="165">
        <v>8.0180000000000007</v>
      </c>
      <c r="E71" s="240">
        <f t="shared" si="20"/>
        <v>98.511817916545098</v>
      </c>
      <c r="F71" s="230">
        <v>8.1419999999999995</v>
      </c>
      <c r="G71" s="83">
        <f t="shared" si="14"/>
        <v>-0.12399999999999878</v>
      </c>
      <c r="H71" s="308">
        <v>215</v>
      </c>
      <c r="I71" s="131">
        <v>233.63499999999999</v>
      </c>
      <c r="J71" s="338">
        <f t="shared" si="15"/>
        <v>108.6674418604651</v>
      </c>
      <c r="K71" s="240">
        <v>202.505</v>
      </c>
      <c r="L71" s="243">
        <f t="shared" si="16"/>
        <v>31.129999999999995</v>
      </c>
      <c r="M71" s="97">
        <f t="shared" si="17"/>
        <v>291.38812671489143</v>
      </c>
      <c r="N71" s="75">
        <f t="shared" si="18"/>
        <v>248.7165315647261</v>
      </c>
      <c r="O71" s="141">
        <f t="shared" si="21"/>
        <v>42.671595150165331</v>
      </c>
      <c r="P71" s="117"/>
      <c r="Q71" s="3" t="s">
        <v>160</v>
      </c>
    </row>
    <row r="72" spans="1:17" s="1" customFormat="1" ht="15" hidden="1" customHeight="1" x14ac:dyDescent="0.2">
      <c r="A72" s="101" t="str">
        <f t="shared" si="19"/>
        <v>x</v>
      </c>
      <c r="B72" s="210" t="s">
        <v>136</v>
      </c>
      <c r="C72" s="206">
        <v>6.7775000000000002E-2</v>
      </c>
      <c r="D72" s="165" t="s">
        <v>136</v>
      </c>
      <c r="E72" s="240">
        <f t="shared" si="20"/>
        <v>0</v>
      </c>
      <c r="F72" s="230" t="s">
        <v>136</v>
      </c>
      <c r="G72" s="83" t="str">
        <f t="shared" si="14"/>
        <v/>
      </c>
      <c r="H72" s="308"/>
      <c r="I72" s="131" t="s">
        <v>136</v>
      </c>
      <c r="J72" s="338" t="str">
        <f t="shared" si="15"/>
        <v/>
      </c>
      <c r="K72" s="240" t="s">
        <v>136</v>
      </c>
      <c r="L72" s="243" t="str">
        <f t="shared" si="16"/>
        <v/>
      </c>
      <c r="M72" s="97" t="str">
        <f t="shared" si="17"/>
        <v/>
      </c>
      <c r="N72" s="75" t="str">
        <f t="shared" si="18"/>
        <v/>
      </c>
      <c r="O72" s="141">
        <f t="shared" si="21"/>
        <v>0</v>
      </c>
      <c r="P72" s="117"/>
      <c r="Q72" s="3" t="s">
        <v>160</v>
      </c>
    </row>
    <row r="73" spans="1:17" s="1" customFormat="1" ht="15" hidden="1" customHeight="1" x14ac:dyDescent="0.2">
      <c r="A73" s="101" t="str">
        <f t="shared" si="19"/>
        <v>x</v>
      </c>
      <c r="B73" s="210" t="s">
        <v>136</v>
      </c>
      <c r="C73" s="206">
        <v>3.875E-2</v>
      </c>
      <c r="D73" s="165" t="s">
        <v>136</v>
      </c>
      <c r="E73" s="240">
        <f t="shared" si="20"/>
        <v>0</v>
      </c>
      <c r="F73" s="230" t="s">
        <v>136</v>
      </c>
      <c r="G73" s="83" t="str">
        <f t="shared" si="14"/>
        <v/>
      </c>
      <c r="H73" s="308"/>
      <c r="I73" s="131" t="s">
        <v>136</v>
      </c>
      <c r="J73" s="338" t="str">
        <f t="shared" si="15"/>
        <v/>
      </c>
      <c r="K73" s="240" t="s">
        <v>136</v>
      </c>
      <c r="L73" s="243" t="str">
        <f t="shared" si="16"/>
        <v/>
      </c>
      <c r="M73" s="97" t="str">
        <f t="shared" si="17"/>
        <v/>
      </c>
      <c r="N73" s="75" t="str">
        <f t="shared" si="18"/>
        <v/>
      </c>
      <c r="O73" s="141">
        <f t="shared" si="21"/>
        <v>0</v>
      </c>
      <c r="P73" s="117"/>
      <c r="Q73" s="3" t="s">
        <v>160</v>
      </c>
    </row>
    <row r="74" spans="1:17" s="1" customFormat="1" ht="15.75" x14ac:dyDescent="0.2">
      <c r="A74" s="101">
        <f t="shared" si="19"/>
        <v>6.9059999999999997</v>
      </c>
      <c r="B74" s="210" t="s">
        <v>41</v>
      </c>
      <c r="C74" s="206">
        <v>7.2358999999999991</v>
      </c>
      <c r="D74" s="165">
        <v>6.9059999999999997</v>
      </c>
      <c r="E74" s="240">
        <f t="shared" si="20"/>
        <v>95.440788291712167</v>
      </c>
      <c r="F74" s="230">
        <v>6.9429999999999996</v>
      </c>
      <c r="G74" s="83">
        <f t="shared" si="14"/>
        <v>-3.6999999999999922E-2</v>
      </c>
      <c r="H74" s="308">
        <v>116.1</v>
      </c>
      <c r="I74" s="131">
        <v>104.312</v>
      </c>
      <c r="J74" s="338">
        <f t="shared" si="15"/>
        <v>89.846683893195518</v>
      </c>
      <c r="K74" s="240">
        <v>97.793999999999997</v>
      </c>
      <c r="L74" s="243">
        <f t="shared" si="16"/>
        <v>6.5180000000000007</v>
      </c>
      <c r="M74" s="97">
        <f t="shared" si="17"/>
        <v>151.04546770923835</v>
      </c>
      <c r="N74" s="75">
        <f t="shared" si="18"/>
        <v>140.85265735272938</v>
      </c>
      <c r="O74" s="141">
        <f t="shared" si="21"/>
        <v>10.192810356508971</v>
      </c>
      <c r="P74" s="117"/>
      <c r="Q74" s="3" t="s">
        <v>160</v>
      </c>
    </row>
    <row r="75" spans="1:17" s="13" customFormat="1" ht="15.75" x14ac:dyDescent="0.25">
      <c r="A75" s="101">
        <f t="shared" si="19"/>
        <v>34.108000000000004</v>
      </c>
      <c r="B75" s="208" t="s">
        <v>42</v>
      </c>
      <c r="C75" s="209">
        <v>35.710169</v>
      </c>
      <c r="D75" s="227">
        <f>SUM(D76:D88)</f>
        <v>34.108000000000004</v>
      </c>
      <c r="E75" s="241">
        <f t="shared" si="20"/>
        <v>95.51340963970236</v>
      </c>
      <c r="F75" s="231">
        <f>SUM(F76:F88)</f>
        <v>28.667999999999999</v>
      </c>
      <c r="G75" s="98">
        <f t="shared" si="14"/>
        <v>5.4400000000000048</v>
      </c>
      <c r="H75" s="236">
        <v>674.40211333333332</v>
      </c>
      <c r="I75" s="132">
        <f>SUM(I76:I88)</f>
        <v>710.81700000000001</v>
      </c>
      <c r="J75" s="78">
        <f t="shared" si="15"/>
        <v>105.39958074666768</v>
      </c>
      <c r="K75" s="241">
        <f>SUM(K76:K88)</f>
        <v>592.73700000000008</v>
      </c>
      <c r="L75" s="247">
        <f t="shared" si="16"/>
        <v>118.07999999999993</v>
      </c>
      <c r="M75" s="71">
        <f t="shared" si="17"/>
        <v>208.40184121027323</v>
      </c>
      <c r="N75" s="73">
        <f t="shared" si="18"/>
        <v>206.75910422771037</v>
      </c>
      <c r="O75" s="98">
        <f t="shared" si="21"/>
        <v>1.6427369825628659</v>
      </c>
      <c r="P75" s="158"/>
      <c r="Q75" s="112" t="s">
        <v>160</v>
      </c>
    </row>
    <row r="76" spans="1:17" s="1" customFormat="1" ht="15.75" x14ac:dyDescent="0.2">
      <c r="A76" s="101">
        <f t="shared" si="19"/>
        <v>0.1</v>
      </c>
      <c r="B76" s="210" t="s">
        <v>139</v>
      </c>
      <c r="C76" s="206">
        <v>8.5029999999999994E-2</v>
      </c>
      <c r="D76" s="165">
        <v>0.1</v>
      </c>
      <c r="E76" s="240">
        <f t="shared" si="20"/>
        <v>117.60555098200636</v>
      </c>
      <c r="F76" s="230">
        <v>8.7999999999999995E-2</v>
      </c>
      <c r="G76" s="84">
        <f t="shared" si="14"/>
        <v>1.2000000000000011E-2</v>
      </c>
      <c r="H76" s="309">
        <v>1.37</v>
      </c>
      <c r="I76" s="131">
        <v>1.1200000000000001</v>
      </c>
      <c r="J76" s="335">
        <f t="shared" si="15"/>
        <v>81.751824817518255</v>
      </c>
      <c r="K76" s="240">
        <v>0.80100000000000005</v>
      </c>
      <c r="L76" s="248">
        <f t="shared" si="16"/>
        <v>0.31900000000000006</v>
      </c>
      <c r="M76" s="97">
        <f t="shared" si="17"/>
        <v>112.00000000000001</v>
      </c>
      <c r="N76" s="75">
        <f t="shared" si="18"/>
        <v>91.02272727272728</v>
      </c>
      <c r="O76" s="141">
        <f t="shared" si="21"/>
        <v>20.977272727272734</v>
      </c>
      <c r="P76" s="117"/>
      <c r="Q76" s="3" t="s">
        <v>160</v>
      </c>
    </row>
    <row r="77" spans="1:17" s="1" customFormat="1" ht="15.75" x14ac:dyDescent="0.2">
      <c r="A77" s="101">
        <f t="shared" si="19"/>
        <v>0.54400000000000004</v>
      </c>
      <c r="B77" s="210" t="s">
        <v>140</v>
      </c>
      <c r="C77" s="206">
        <v>0.54437999999999998</v>
      </c>
      <c r="D77" s="165">
        <v>0.54400000000000004</v>
      </c>
      <c r="E77" s="240">
        <f t="shared" si="20"/>
        <v>99.930195819096966</v>
      </c>
      <c r="F77" s="230">
        <v>0.47199999999999998</v>
      </c>
      <c r="G77" s="84">
        <f t="shared" si="14"/>
        <v>7.2000000000000064E-2</v>
      </c>
      <c r="H77" s="309">
        <v>7.9</v>
      </c>
      <c r="I77" s="131">
        <v>5.9649999999999999</v>
      </c>
      <c r="J77" s="335">
        <f t="shared" si="15"/>
        <v>75.506329113924039</v>
      </c>
      <c r="K77" s="240">
        <v>5.2249999999999996</v>
      </c>
      <c r="L77" s="248">
        <f t="shared" si="16"/>
        <v>0.74000000000000021</v>
      </c>
      <c r="M77" s="97">
        <f t="shared" si="17"/>
        <v>109.65073529411765</v>
      </c>
      <c r="N77" s="75">
        <f t="shared" si="18"/>
        <v>110.69915254237287</v>
      </c>
      <c r="O77" s="141">
        <f t="shared" si="21"/>
        <v>-1.0484172482552196</v>
      </c>
      <c r="P77" s="117"/>
      <c r="Q77" s="3" t="s">
        <v>160</v>
      </c>
    </row>
    <row r="78" spans="1:17" s="1" customFormat="1" ht="15.75" x14ac:dyDescent="0.2">
      <c r="A78" s="101">
        <f t="shared" si="19"/>
        <v>0.375</v>
      </c>
      <c r="B78" s="210" t="s">
        <v>141</v>
      </c>
      <c r="C78" s="206">
        <v>0.437699</v>
      </c>
      <c r="D78" s="165">
        <v>0.375</v>
      </c>
      <c r="E78" s="240">
        <f t="shared" si="20"/>
        <v>85.675315684979864</v>
      </c>
      <c r="F78" s="230">
        <v>0.31</v>
      </c>
      <c r="G78" s="83">
        <f t="shared" si="14"/>
        <v>6.5000000000000002E-2</v>
      </c>
      <c r="H78" s="308">
        <v>4.04</v>
      </c>
      <c r="I78" s="131">
        <v>3.6749999999999998</v>
      </c>
      <c r="J78" s="338">
        <f t="shared" si="15"/>
        <v>90.965346534653463</v>
      </c>
      <c r="K78" s="240">
        <v>2.95</v>
      </c>
      <c r="L78" s="243">
        <f t="shared" si="16"/>
        <v>0.72499999999999964</v>
      </c>
      <c r="M78" s="97">
        <f t="shared" si="17"/>
        <v>97.999999999999986</v>
      </c>
      <c r="N78" s="75">
        <f t="shared" si="18"/>
        <v>95.161290322580655</v>
      </c>
      <c r="O78" s="141">
        <f t="shared" si="21"/>
        <v>2.838709677419331</v>
      </c>
      <c r="P78" s="117"/>
      <c r="Q78" s="3" t="s">
        <v>160</v>
      </c>
    </row>
    <row r="79" spans="1:17" s="1" customFormat="1" ht="15.75" x14ac:dyDescent="0.2">
      <c r="A79" s="101">
        <f t="shared" si="19"/>
        <v>4.5999999999999996</v>
      </c>
      <c r="B79" s="210" t="s">
        <v>43</v>
      </c>
      <c r="C79" s="206">
        <v>4.6704699999999999</v>
      </c>
      <c r="D79" s="165">
        <v>4.5999999999999996</v>
      </c>
      <c r="E79" s="240">
        <f t="shared" si="20"/>
        <v>98.491158277432461</v>
      </c>
      <c r="F79" s="230">
        <v>3.0710000000000002</v>
      </c>
      <c r="G79" s="83">
        <f t="shared" si="14"/>
        <v>1.5289999999999995</v>
      </c>
      <c r="H79" s="308">
        <v>79</v>
      </c>
      <c r="I79" s="131">
        <v>83.1</v>
      </c>
      <c r="J79" s="338">
        <f t="shared" si="15"/>
        <v>105.1898734177215</v>
      </c>
      <c r="K79" s="240">
        <v>54.164999999999999</v>
      </c>
      <c r="L79" s="243">
        <f t="shared" si="16"/>
        <v>28.934999999999995</v>
      </c>
      <c r="M79" s="97">
        <f t="shared" si="17"/>
        <v>180.65217391304347</v>
      </c>
      <c r="N79" s="75">
        <f t="shared" si="18"/>
        <v>176.37577336372516</v>
      </c>
      <c r="O79" s="141">
        <f t="shared" si="21"/>
        <v>4.2764005493183106</v>
      </c>
      <c r="P79" s="117"/>
      <c r="Q79" s="3" t="s">
        <v>160</v>
      </c>
    </row>
    <row r="80" spans="1:17" s="1" customFormat="1" ht="15.75" x14ac:dyDescent="0.2">
      <c r="A80" s="101">
        <f t="shared" si="19"/>
        <v>5.1550000000000002</v>
      </c>
      <c r="B80" s="210" t="s">
        <v>44</v>
      </c>
      <c r="C80" s="206">
        <v>6.09971</v>
      </c>
      <c r="D80" s="165">
        <v>5.1550000000000002</v>
      </c>
      <c r="E80" s="240">
        <f t="shared" si="20"/>
        <v>84.512214515116298</v>
      </c>
      <c r="F80" s="230">
        <v>4.3550000000000004</v>
      </c>
      <c r="G80" s="83">
        <f t="shared" si="14"/>
        <v>0.79999999999999982</v>
      </c>
      <c r="H80" s="308">
        <v>112.59211333333334</v>
      </c>
      <c r="I80" s="131">
        <v>98.768000000000001</v>
      </c>
      <c r="J80" s="338">
        <f t="shared" si="15"/>
        <v>87.721952342783979</v>
      </c>
      <c r="K80" s="240">
        <v>84.525999999999996</v>
      </c>
      <c r="L80" s="243">
        <f t="shared" si="16"/>
        <v>14.242000000000004</v>
      </c>
      <c r="M80" s="97">
        <f t="shared" si="17"/>
        <v>191.59650824442286</v>
      </c>
      <c r="N80" s="75">
        <f t="shared" si="18"/>
        <v>194.08955223880594</v>
      </c>
      <c r="O80" s="141">
        <f t="shared" si="21"/>
        <v>-2.493043994383072</v>
      </c>
      <c r="P80" s="117"/>
      <c r="Q80" s="3" t="s">
        <v>160</v>
      </c>
    </row>
    <row r="81" spans="1:17" s="1" customFormat="1" ht="15" hidden="1" customHeight="1" x14ac:dyDescent="0.2">
      <c r="A81" s="101" t="str">
        <f t="shared" si="19"/>
        <v>x</v>
      </c>
      <c r="B81" s="210" t="s">
        <v>136</v>
      </c>
      <c r="C81" s="206">
        <v>0</v>
      </c>
      <c r="D81" s="165" t="s">
        <v>136</v>
      </c>
      <c r="E81" s="240">
        <f t="shared" si="20"/>
        <v>0</v>
      </c>
      <c r="F81" s="230" t="s">
        <v>136</v>
      </c>
      <c r="G81" s="83" t="str">
        <f t="shared" si="14"/>
        <v/>
      </c>
      <c r="H81" s="308"/>
      <c r="I81" s="131" t="s">
        <v>136</v>
      </c>
      <c r="J81" s="338" t="str">
        <f t="shared" si="15"/>
        <v/>
      </c>
      <c r="K81" s="240" t="s">
        <v>136</v>
      </c>
      <c r="L81" s="243" t="str">
        <f t="shared" si="16"/>
        <v/>
      </c>
      <c r="M81" s="97" t="str">
        <f t="shared" si="17"/>
        <v/>
      </c>
      <c r="N81" s="75" t="str">
        <f t="shared" si="18"/>
        <v/>
      </c>
      <c r="O81" s="141">
        <f t="shared" si="21"/>
        <v>0</v>
      </c>
      <c r="P81" s="117"/>
      <c r="Q81" s="3" t="s">
        <v>160</v>
      </c>
    </row>
    <row r="82" spans="1:17" s="1" customFormat="1" ht="15" hidden="1" customHeight="1" x14ac:dyDescent="0.2">
      <c r="A82" s="101" t="str">
        <f t="shared" si="19"/>
        <v>x</v>
      </c>
      <c r="B82" s="210" t="s">
        <v>136</v>
      </c>
      <c r="C82" s="206">
        <v>0</v>
      </c>
      <c r="D82" s="165" t="s">
        <v>136</v>
      </c>
      <c r="E82" s="240">
        <f t="shared" si="20"/>
        <v>0</v>
      </c>
      <c r="F82" s="230" t="s">
        <v>136</v>
      </c>
      <c r="G82" s="83" t="str">
        <f t="shared" si="14"/>
        <v/>
      </c>
      <c r="H82" s="308"/>
      <c r="I82" s="131" t="s">
        <v>136</v>
      </c>
      <c r="J82" s="338" t="str">
        <f t="shared" si="15"/>
        <v/>
      </c>
      <c r="K82" s="240" t="s">
        <v>136</v>
      </c>
      <c r="L82" s="243" t="str">
        <f t="shared" si="16"/>
        <v/>
      </c>
      <c r="M82" s="97" t="str">
        <f t="shared" si="17"/>
        <v/>
      </c>
      <c r="N82" s="75" t="str">
        <f t="shared" si="18"/>
        <v/>
      </c>
      <c r="O82" s="141">
        <f t="shared" si="21"/>
        <v>0</v>
      </c>
      <c r="P82" s="117"/>
      <c r="Q82" s="3" t="s">
        <v>160</v>
      </c>
    </row>
    <row r="83" spans="1:17" s="1" customFormat="1" ht="15.75" x14ac:dyDescent="0.2">
      <c r="A83" s="101">
        <f t="shared" si="19"/>
        <v>4.0590000000000002</v>
      </c>
      <c r="B83" s="210" t="s">
        <v>45</v>
      </c>
      <c r="C83" s="206">
        <v>4.2629000000000001</v>
      </c>
      <c r="D83" s="165">
        <v>4.0590000000000002</v>
      </c>
      <c r="E83" s="240">
        <f t="shared" si="20"/>
        <v>95.216871144056853</v>
      </c>
      <c r="F83" s="230">
        <v>3.1539999999999999</v>
      </c>
      <c r="G83" s="83">
        <f t="shared" si="14"/>
        <v>0.90500000000000025</v>
      </c>
      <c r="H83" s="308">
        <v>65.8</v>
      </c>
      <c r="I83" s="131">
        <v>82.677000000000007</v>
      </c>
      <c r="J83" s="338">
        <f t="shared" si="15"/>
        <v>125.64893617021278</v>
      </c>
      <c r="K83" s="240">
        <v>55.671999999999997</v>
      </c>
      <c r="L83" s="243">
        <f t="shared" si="16"/>
        <v>27.00500000000001</v>
      </c>
      <c r="M83" s="97">
        <f t="shared" si="17"/>
        <v>203.68810051736884</v>
      </c>
      <c r="N83" s="75">
        <f t="shared" si="18"/>
        <v>176.51236525047557</v>
      </c>
      <c r="O83" s="141">
        <f t="shared" si="21"/>
        <v>27.17573526689327</v>
      </c>
      <c r="P83" s="117"/>
      <c r="Q83" s="3" t="s">
        <v>160</v>
      </c>
    </row>
    <row r="84" spans="1:17" s="1" customFormat="1" ht="15" hidden="1" customHeight="1" x14ac:dyDescent="0.2">
      <c r="A84" s="101" t="str">
        <f t="shared" si="19"/>
        <v>x</v>
      </c>
      <c r="B84" s="210" t="s">
        <v>136</v>
      </c>
      <c r="C84" s="206">
        <v>0</v>
      </c>
      <c r="D84" s="165" t="s">
        <v>136</v>
      </c>
      <c r="E84" s="240">
        <f t="shared" si="20"/>
        <v>0</v>
      </c>
      <c r="F84" s="230" t="s">
        <v>136</v>
      </c>
      <c r="G84" s="83" t="str">
        <f t="shared" si="14"/>
        <v/>
      </c>
      <c r="H84" s="308"/>
      <c r="I84" s="131" t="s">
        <v>136</v>
      </c>
      <c r="J84" s="338" t="str">
        <f t="shared" si="15"/>
        <v/>
      </c>
      <c r="K84" s="240" t="s">
        <v>136</v>
      </c>
      <c r="L84" s="243" t="str">
        <f t="shared" si="16"/>
        <v/>
      </c>
      <c r="M84" s="97" t="str">
        <f t="shared" si="17"/>
        <v/>
      </c>
      <c r="N84" s="75" t="str">
        <f t="shared" si="18"/>
        <v/>
      </c>
      <c r="O84" s="141">
        <f t="shared" si="21"/>
        <v>0</v>
      </c>
      <c r="P84" s="117"/>
      <c r="Q84" s="3" t="s">
        <v>160</v>
      </c>
    </row>
    <row r="85" spans="1:17" s="1" customFormat="1" ht="15.75" x14ac:dyDescent="0.2">
      <c r="A85" s="101">
        <f t="shared" si="19"/>
        <v>8.68</v>
      </c>
      <c r="B85" s="210" t="s">
        <v>46</v>
      </c>
      <c r="C85" s="206">
        <v>8.7020999999999997</v>
      </c>
      <c r="D85" s="165">
        <v>8.68</v>
      </c>
      <c r="E85" s="240">
        <f t="shared" si="20"/>
        <v>99.74603831259121</v>
      </c>
      <c r="F85" s="230">
        <v>7.8310000000000004</v>
      </c>
      <c r="G85" s="83">
        <f t="shared" si="14"/>
        <v>0.84899999999999931</v>
      </c>
      <c r="H85" s="308">
        <v>170.6</v>
      </c>
      <c r="I85" s="131">
        <v>198.46700000000001</v>
      </c>
      <c r="J85" s="338">
        <f t="shared" si="15"/>
        <v>116.33470105509967</v>
      </c>
      <c r="K85" s="240">
        <v>158.53700000000001</v>
      </c>
      <c r="L85" s="243">
        <f t="shared" si="16"/>
        <v>39.930000000000007</v>
      </c>
      <c r="M85" s="97">
        <f t="shared" si="17"/>
        <v>228.64861751152077</v>
      </c>
      <c r="N85" s="75">
        <f t="shared" si="18"/>
        <v>202.44796322308773</v>
      </c>
      <c r="O85" s="141">
        <f t="shared" si="21"/>
        <v>26.200654288433043</v>
      </c>
      <c r="P85" s="117"/>
      <c r="Q85" s="3" t="s">
        <v>160</v>
      </c>
    </row>
    <row r="86" spans="1:17" s="1" customFormat="1" ht="15.75" x14ac:dyDescent="0.2">
      <c r="A86" s="101">
        <f t="shared" si="19"/>
        <v>3.379</v>
      </c>
      <c r="B86" s="210" t="s">
        <v>47</v>
      </c>
      <c r="C86" s="206">
        <v>3.4093100000000001</v>
      </c>
      <c r="D86" s="165">
        <v>3.379</v>
      </c>
      <c r="E86" s="240">
        <f t="shared" si="20"/>
        <v>99.110963802059644</v>
      </c>
      <c r="F86" s="230">
        <v>2.73</v>
      </c>
      <c r="G86" s="83">
        <f t="shared" si="14"/>
        <v>0.64900000000000002</v>
      </c>
      <c r="H86" s="308">
        <v>63</v>
      </c>
      <c r="I86" s="131">
        <v>61.442</v>
      </c>
      <c r="J86" s="338">
        <f t="shared" si="15"/>
        <v>97.526984126984132</v>
      </c>
      <c r="K86" s="240">
        <v>56.7</v>
      </c>
      <c r="L86" s="243">
        <f t="shared" si="16"/>
        <v>4.7419999999999973</v>
      </c>
      <c r="M86" s="97">
        <f t="shared" si="17"/>
        <v>181.83486238532112</v>
      </c>
      <c r="N86" s="75">
        <f t="shared" si="18"/>
        <v>207.69230769230771</v>
      </c>
      <c r="O86" s="141">
        <f t="shared" si="21"/>
        <v>-25.857445306986591</v>
      </c>
      <c r="P86" s="117"/>
      <c r="Q86" s="3" t="s">
        <v>160</v>
      </c>
    </row>
    <row r="87" spans="1:17" s="1" customFormat="1" ht="15.75" x14ac:dyDescent="0.2">
      <c r="A87" s="101">
        <f t="shared" si="19"/>
        <v>5.7</v>
      </c>
      <c r="B87" s="210" t="s">
        <v>48</v>
      </c>
      <c r="C87" s="206">
        <v>5.9634400000000003</v>
      </c>
      <c r="D87" s="165">
        <v>5.7</v>
      </c>
      <c r="E87" s="240">
        <f t="shared" si="20"/>
        <v>95.582415518559756</v>
      </c>
      <c r="F87" s="230">
        <v>5.25</v>
      </c>
      <c r="G87" s="83">
        <f t="shared" si="14"/>
        <v>0.45000000000000018</v>
      </c>
      <c r="H87" s="308">
        <v>140</v>
      </c>
      <c r="I87" s="131">
        <v>144.5</v>
      </c>
      <c r="J87" s="338">
        <f t="shared" si="15"/>
        <v>103.21428571428572</v>
      </c>
      <c r="K87" s="240">
        <v>145</v>
      </c>
      <c r="L87" s="243">
        <f t="shared" si="16"/>
        <v>-0.5</v>
      </c>
      <c r="M87" s="97">
        <f t="shared" si="17"/>
        <v>253.50877192982455</v>
      </c>
      <c r="N87" s="75">
        <f t="shared" si="18"/>
        <v>276.1904761904762</v>
      </c>
      <c r="O87" s="141">
        <f t="shared" si="21"/>
        <v>-22.681704260651657</v>
      </c>
      <c r="P87" s="117"/>
      <c r="Q87" s="3" t="s">
        <v>160</v>
      </c>
    </row>
    <row r="88" spans="1:17" s="1" customFormat="1" ht="15.75" x14ac:dyDescent="0.2">
      <c r="A88" s="101">
        <f t="shared" si="19"/>
        <v>1.516</v>
      </c>
      <c r="B88" s="205" t="s">
        <v>49</v>
      </c>
      <c r="C88" s="206">
        <v>1.5351300000000001</v>
      </c>
      <c r="D88" s="165">
        <v>1.516</v>
      </c>
      <c r="E88" s="240">
        <f t="shared" si="20"/>
        <v>98.753851465348205</v>
      </c>
      <c r="F88" s="230">
        <v>1.407</v>
      </c>
      <c r="G88" s="83">
        <f t="shared" si="14"/>
        <v>0.10899999999999999</v>
      </c>
      <c r="H88" s="308">
        <v>30.1</v>
      </c>
      <c r="I88" s="131">
        <v>31.103000000000002</v>
      </c>
      <c r="J88" s="338">
        <f t="shared" si="15"/>
        <v>103.33222591362126</v>
      </c>
      <c r="K88" s="240">
        <v>29.161000000000001</v>
      </c>
      <c r="L88" s="243">
        <f t="shared" si="16"/>
        <v>1.9420000000000002</v>
      </c>
      <c r="M88" s="95">
        <f t="shared" si="17"/>
        <v>205.16490765171505</v>
      </c>
      <c r="N88" s="75">
        <f t="shared" si="18"/>
        <v>207.25657427149966</v>
      </c>
      <c r="O88" s="141">
        <f t="shared" si="21"/>
        <v>-2.0916666197846041</v>
      </c>
      <c r="P88" s="117"/>
      <c r="Q88" s="3" t="s">
        <v>160</v>
      </c>
    </row>
    <row r="89" spans="1:17" s="13" customFormat="1" ht="15.75" x14ac:dyDescent="0.25">
      <c r="A89" s="101">
        <f t="shared" si="19"/>
        <v>11.539000000000001</v>
      </c>
      <c r="B89" s="208" t="s">
        <v>50</v>
      </c>
      <c r="C89" s="209">
        <v>14.8469704</v>
      </c>
      <c r="D89" s="227">
        <f>SUM(D90:D101)</f>
        <v>11.539000000000001</v>
      </c>
      <c r="E89" s="241">
        <f t="shared" si="20"/>
        <v>77.719559540578061</v>
      </c>
      <c r="F89" s="231">
        <f>SUM(F90:F101)</f>
        <v>12.297000000000002</v>
      </c>
      <c r="G89" s="98">
        <f t="shared" si="14"/>
        <v>-0.7580000000000009</v>
      </c>
      <c r="H89" s="236">
        <v>235.65000000000003</v>
      </c>
      <c r="I89" s="132">
        <f>SUM(I90:I101)</f>
        <v>191.95699999999999</v>
      </c>
      <c r="J89" s="78">
        <f t="shared" si="15"/>
        <v>81.458518990027571</v>
      </c>
      <c r="K89" s="78">
        <f>SUM(K90:K101)</f>
        <v>199.04200000000003</v>
      </c>
      <c r="L89" s="232">
        <f t="shared" si="16"/>
        <v>-7.0850000000000364</v>
      </c>
      <c r="M89" s="71">
        <f t="shared" si="17"/>
        <v>166.35497010139522</v>
      </c>
      <c r="N89" s="73">
        <f t="shared" si="18"/>
        <v>161.86224282345285</v>
      </c>
      <c r="O89" s="98">
        <f t="shared" si="21"/>
        <v>4.4927272779423788</v>
      </c>
      <c r="P89" s="158"/>
      <c r="Q89" s="112" t="s">
        <v>160</v>
      </c>
    </row>
    <row r="90" spans="1:17" s="1" customFormat="1" ht="15.75" x14ac:dyDescent="0.2">
      <c r="A90" s="101">
        <f t="shared" si="19"/>
        <v>1.3640000000000001</v>
      </c>
      <c r="B90" s="210" t="s">
        <v>97</v>
      </c>
      <c r="C90" s="206">
        <v>1.38144</v>
      </c>
      <c r="D90" s="165">
        <v>1.3640000000000001</v>
      </c>
      <c r="E90" s="240">
        <f t="shared" si="20"/>
        <v>98.737549223998158</v>
      </c>
      <c r="F90" s="230">
        <v>1.1910000000000001</v>
      </c>
      <c r="G90" s="84">
        <f t="shared" si="14"/>
        <v>0.17300000000000004</v>
      </c>
      <c r="H90" s="309">
        <v>24.6</v>
      </c>
      <c r="I90" s="131">
        <v>26.774000000000001</v>
      </c>
      <c r="J90" s="335">
        <f t="shared" si="15"/>
        <v>108.83739837398375</v>
      </c>
      <c r="K90" s="240">
        <v>26.806999999999999</v>
      </c>
      <c r="L90" s="248">
        <f t="shared" si="16"/>
        <v>-3.2999999999997698E-2</v>
      </c>
      <c r="M90" s="97">
        <f t="shared" si="17"/>
        <v>196.29032258064515</v>
      </c>
      <c r="N90" s="75">
        <f t="shared" si="18"/>
        <v>225.07976490344245</v>
      </c>
      <c r="O90" s="141">
        <f t="shared" si="21"/>
        <v>-28.789442322797299</v>
      </c>
      <c r="P90" s="117"/>
      <c r="Q90" s="3" t="s">
        <v>160</v>
      </c>
    </row>
    <row r="91" spans="1:17" s="1" customFormat="1" ht="15.75" x14ac:dyDescent="0.2">
      <c r="A91" s="101">
        <f t="shared" si="19"/>
        <v>2.3090000000000002</v>
      </c>
      <c r="B91" s="210" t="s">
        <v>98</v>
      </c>
      <c r="C91" s="206">
        <v>2.3094399999999999</v>
      </c>
      <c r="D91" s="165">
        <v>2.3090000000000002</v>
      </c>
      <c r="E91" s="240">
        <f t="shared" si="20"/>
        <v>99.980947762228084</v>
      </c>
      <c r="F91" s="230">
        <v>2.226</v>
      </c>
      <c r="G91" s="83">
        <f t="shared" si="14"/>
        <v>8.3000000000000185E-2</v>
      </c>
      <c r="H91" s="308">
        <v>23.06</v>
      </c>
      <c r="I91" s="131">
        <v>21.652999999999999</v>
      </c>
      <c r="J91" s="338">
        <f t="shared" si="15"/>
        <v>93.898525585429311</v>
      </c>
      <c r="K91" s="240">
        <v>19.117000000000001</v>
      </c>
      <c r="L91" s="243">
        <f t="shared" si="16"/>
        <v>2.5359999999999978</v>
      </c>
      <c r="M91" s="97">
        <f t="shared" si="17"/>
        <v>93.776526634906872</v>
      </c>
      <c r="N91" s="75">
        <f t="shared" si="18"/>
        <v>85.880503144654085</v>
      </c>
      <c r="O91" s="141">
        <f t="shared" si="21"/>
        <v>7.8960234902527873</v>
      </c>
      <c r="P91" s="117"/>
      <c r="Q91" s="3" t="s">
        <v>160</v>
      </c>
    </row>
    <row r="92" spans="1:17" s="1" customFormat="1" ht="15.75" x14ac:dyDescent="0.2">
      <c r="A92" s="101">
        <f t="shared" si="19"/>
        <v>0.79800000000000004</v>
      </c>
      <c r="B92" s="210" t="s">
        <v>61</v>
      </c>
      <c r="C92" s="206">
        <v>1.00396</v>
      </c>
      <c r="D92" s="165">
        <v>0.79800000000000004</v>
      </c>
      <c r="E92" s="240">
        <f t="shared" si="20"/>
        <v>79.485238455715375</v>
      </c>
      <c r="F92" s="230">
        <v>0.79800000000000004</v>
      </c>
      <c r="G92" s="83">
        <f t="shared" si="14"/>
        <v>0</v>
      </c>
      <c r="H92" s="308">
        <v>10.42</v>
      </c>
      <c r="I92" s="131">
        <v>9.2230000000000008</v>
      </c>
      <c r="J92" s="338">
        <f t="shared" si="15"/>
        <v>88.512476007677549</v>
      </c>
      <c r="K92" s="240">
        <v>9.6379999999999999</v>
      </c>
      <c r="L92" s="243">
        <f t="shared" si="16"/>
        <v>-0.41499999999999915</v>
      </c>
      <c r="M92" s="97">
        <f t="shared" si="17"/>
        <v>115.57644110275689</v>
      </c>
      <c r="N92" s="75">
        <f t="shared" si="18"/>
        <v>120.77694235588972</v>
      </c>
      <c r="O92" s="141">
        <f t="shared" si="21"/>
        <v>-5.2005012531328276</v>
      </c>
      <c r="P92" s="117"/>
      <c r="Q92" s="3" t="s">
        <v>160</v>
      </c>
    </row>
    <row r="93" spans="1:17" s="1" customFormat="1" ht="15" hidden="1" customHeight="1" x14ac:dyDescent="0.2">
      <c r="A93" s="101" t="str">
        <f t="shared" si="19"/>
        <v>x</v>
      </c>
      <c r="B93" s="210" t="s">
        <v>136</v>
      </c>
      <c r="C93" s="206">
        <v>0</v>
      </c>
      <c r="D93" s="165" t="s">
        <v>136</v>
      </c>
      <c r="E93" s="240">
        <f t="shared" si="20"/>
        <v>0</v>
      </c>
      <c r="F93" s="230" t="s">
        <v>136</v>
      </c>
      <c r="G93" s="84" t="str">
        <f t="shared" si="14"/>
        <v/>
      </c>
      <c r="H93" s="309"/>
      <c r="I93" s="131" t="s">
        <v>136</v>
      </c>
      <c r="J93" s="335" t="str">
        <f t="shared" si="15"/>
        <v/>
      </c>
      <c r="K93" s="240" t="s">
        <v>136</v>
      </c>
      <c r="L93" s="248" t="str">
        <f t="shared" si="16"/>
        <v/>
      </c>
      <c r="M93" s="97" t="str">
        <f t="shared" si="17"/>
        <v/>
      </c>
      <c r="N93" s="75" t="str">
        <f t="shared" si="18"/>
        <v/>
      </c>
      <c r="O93" s="141">
        <f t="shared" si="21"/>
        <v>0</v>
      </c>
      <c r="P93" s="117"/>
      <c r="Q93" s="3" t="s">
        <v>160</v>
      </c>
    </row>
    <row r="94" spans="1:17" s="1" customFormat="1" ht="15.75" x14ac:dyDescent="0.2">
      <c r="A94" s="101">
        <f t="shared" si="19"/>
        <v>2.4380000000000002</v>
      </c>
      <c r="B94" s="210" t="s">
        <v>51</v>
      </c>
      <c r="C94" s="206">
        <v>3.7990003999999997</v>
      </c>
      <c r="D94" s="165">
        <v>2.4380000000000002</v>
      </c>
      <c r="E94" s="240">
        <f t="shared" si="20"/>
        <v>64.174776080571093</v>
      </c>
      <c r="F94" s="230">
        <v>3.1120000000000001</v>
      </c>
      <c r="G94" s="83">
        <f t="shared" si="14"/>
        <v>-0.67399999999999993</v>
      </c>
      <c r="H94" s="298">
        <v>62.1</v>
      </c>
      <c r="I94" s="131">
        <v>50.122999999999998</v>
      </c>
      <c r="J94" s="338">
        <f t="shared" si="15"/>
        <v>80.713365539452482</v>
      </c>
      <c r="K94" s="240">
        <v>58.634999999999998</v>
      </c>
      <c r="L94" s="243">
        <f t="shared" si="16"/>
        <v>-8.5120000000000005</v>
      </c>
      <c r="M94" s="97">
        <f t="shared" si="17"/>
        <v>205.59064807219031</v>
      </c>
      <c r="N94" s="75">
        <f t="shared" si="18"/>
        <v>188.41580976863753</v>
      </c>
      <c r="O94" s="141">
        <f t="shared" si="21"/>
        <v>17.174838303552775</v>
      </c>
      <c r="P94" s="117"/>
      <c r="Q94" s="3" t="s">
        <v>160</v>
      </c>
    </row>
    <row r="95" spans="1:17" s="1" customFormat="1" ht="15.75" x14ac:dyDescent="0.2">
      <c r="A95" s="101">
        <f t="shared" si="19"/>
        <v>0.81100000000000005</v>
      </c>
      <c r="B95" s="210" t="s">
        <v>52</v>
      </c>
      <c r="C95" s="206">
        <v>0.87597000000000003</v>
      </c>
      <c r="D95" s="165">
        <v>0.81100000000000005</v>
      </c>
      <c r="E95" s="240">
        <f t="shared" si="20"/>
        <v>92.583079329200785</v>
      </c>
      <c r="F95" s="230">
        <v>0.84499999999999997</v>
      </c>
      <c r="G95" s="83">
        <f t="shared" si="14"/>
        <v>-3.3999999999999919E-2</v>
      </c>
      <c r="H95" s="308">
        <v>17.8</v>
      </c>
      <c r="I95" s="131">
        <v>8.2249999999999996</v>
      </c>
      <c r="J95" s="338">
        <f t="shared" si="15"/>
        <v>46.207865168539321</v>
      </c>
      <c r="K95" s="240">
        <v>8.93</v>
      </c>
      <c r="L95" s="243">
        <f t="shared" si="16"/>
        <v>-0.70500000000000007</v>
      </c>
      <c r="M95" s="97">
        <f t="shared" si="17"/>
        <v>101.41800246609124</v>
      </c>
      <c r="N95" s="75">
        <f t="shared" si="18"/>
        <v>105.68047337278105</v>
      </c>
      <c r="O95" s="141">
        <f t="shared" si="21"/>
        <v>-4.2624709066898134</v>
      </c>
      <c r="P95" s="117"/>
      <c r="Q95" s="3" t="s">
        <v>160</v>
      </c>
    </row>
    <row r="96" spans="1:17" s="1" customFormat="1" ht="15.75" x14ac:dyDescent="0.2">
      <c r="A96" s="101">
        <f t="shared" si="19"/>
        <v>1.659</v>
      </c>
      <c r="B96" s="210" t="s">
        <v>53</v>
      </c>
      <c r="C96" s="206">
        <v>1.8990400000000001</v>
      </c>
      <c r="D96" s="165">
        <v>1.659</v>
      </c>
      <c r="E96" s="240">
        <f t="shared" si="20"/>
        <v>87.359929227399107</v>
      </c>
      <c r="F96" s="230">
        <v>1.268</v>
      </c>
      <c r="G96" s="83">
        <f t="shared" si="14"/>
        <v>0.39100000000000001</v>
      </c>
      <c r="H96" s="308">
        <v>29.3</v>
      </c>
      <c r="I96" s="131">
        <v>28.18</v>
      </c>
      <c r="J96" s="338">
        <f t="shared" si="15"/>
        <v>96.177474402730368</v>
      </c>
      <c r="K96" s="240">
        <v>18.408000000000001</v>
      </c>
      <c r="L96" s="243">
        <f t="shared" si="16"/>
        <v>9.7719999999999985</v>
      </c>
      <c r="M96" s="97">
        <f t="shared" si="17"/>
        <v>169.86136226642554</v>
      </c>
      <c r="N96" s="75">
        <f t="shared" si="18"/>
        <v>145.17350157728708</v>
      </c>
      <c r="O96" s="141">
        <f t="shared" si="21"/>
        <v>24.687860689138461</v>
      </c>
      <c r="P96" s="117"/>
      <c r="Q96" s="3" t="s">
        <v>160</v>
      </c>
    </row>
    <row r="97" spans="1:17" s="1" customFormat="1" ht="15" hidden="1" customHeight="1" x14ac:dyDescent="0.2">
      <c r="A97" s="101" t="str">
        <f t="shared" si="19"/>
        <v>x</v>
      </c>
      <c r="B97" s="210" t="s">
        <v>82</v>
      </c>
      <c r="C97" s="206">
        <v>0.89961000000000002</v>
      </c>
      <c r="D97" s="165">
        <v>0</v>
      </c>
      <c r="E97" s="240">
        <f t="shared" si="20"/>
        <v>0</v>
      </c>
      <c r="F97" s="230">
        <v>0.88500000000000001</v>
      </c>
      <c r="G97" s="83">
        <f t="shared" si="14"/>
        <v>-0.88500000000000001</v>
      </c>
      <c r="H97" s="308">
        <v>15.9</v>
      </c>
      <c r="I97" s="131">
        <v>0</v>
      </c>
      <c r="J97" s="338">
        <f t="shared" si="15"/>
        <v>0</v>
      </c>
      <c r="K97" s="240">
        <v>14.5</v>
      </c>
      <c r="L97" s="243">
        <f t="shared" si="16"/>
        <v>-14.5</v>
      </c>
      <c r="M97" s="97" t="str">
        <f t="shared" si="17"/>
        <v/>
      </c>
      <c r="N97" s="75">
        <f t="shared" si="18"/>
        <v>163.84180790960454</v>
      </c>
      <c r="O97" s="141">
        <f t="shared" si="21"/>
        <v>0</v>
      </c>
      <c r="P97" s="117"/>
      <c r="Q97" s="3" t="s">
        <v>160</v>
      </c>
    </row>
    <row r="98" spans="1:17" s="1" customFormat="1" ht="15" hidden="1" customHeight="1" x14ac:dyDescent="0.2">
      <c r="A98" s="101" t="str">
        <f t="shared" si="19"/>
        <v>x</v>
      </c>
      <c r="B98" s="210" t="s">
        <v>154</v>
      </c>
      <c r="C98" s="206">
        <v>0</v>
      </c>
      <c r="D98" s="165" t="s">
        <v>136</v>
      </c>
      <c r="E98" s="240">
        <f t="shared" si="20"/>
        <v>0</v>
      </c>
      <c r="F98" s="230" t="s">
        <v>136</v>
      </c>
      <c r="G98" s="83" t="str">
        <f t="shared" si="14"/>
        <v/>
      </c>
      <c r="H98" s="308"/>
      <c r="I98" s="131" t="s">
        <v>136</v>
      </c>
      <c r="J98" s="338" t="str">
        <f t="shared" si="15"/>
        <v/>
      </c>
      <c r="K98" s="240" t="s">
        <v>136</v>
      </c>
      <c r="L98" s="243" t="str">
        <f t="shared" si="16"/>
        <v/>
      </c>
      <c r="M98" s="92" t="str">
        <f t="shared" si="17"/>
        <v/>
      </c>
      <c r="N98" s="75" t="str">
        <f t="shared" si="18"/>
        <v/>
      </c>
      <c r="O98" s="141">
        <f t="shared" si="21"/>
        <v>0</v>
      </c>
      <c r="P98" s="117"/>
      <c r="Q98" s="3" t="s">
        <v>160</v>
      </c>
    </row>
    <row r="99" spans="1:17" s="1" customFormat="1" ht="15.75" hidden="1" x14ac:dyDescent="0.2">
      <c r="A99" s="101" t="str">
        <f t="shared" si="19"/>
        <v>x</v>
      </c>
      <c r="B99" s="210" t="s">
        <v>55</v>
      </c>
      <c r="C99" s="206">
        <v>0.28499999999999998</v>
      </c>
      <c r="D99" s="165">
        <v>0</v>
      </c>
      <c r="E99" s="240">
        <f t="shared" si="20"/>
        <v>0</v>
      </c>
      <c r="F99" s="230">
        <v>0</v>
      </c>
      <c r="G99" s="83">
        <f t="shared" si="14"/>
        <v>0</v>
      </c>
      <c r="H99" s="308">
        <v>4.57</v>
      </c>
      <c r="I99" s="131">
        <v>0</v>
      </c>
      <c r="J99" s="338">
        <f t="shared" si="15"/>
        <v>0</v>
      </c>
      <c r="K99" s="240">
        <v>0</v>
      </c>
      <c r="L99" s="243">
        <f t="shared" si="16"/>
        <v>0</v>
      </c>
      <c r="M99" s="92" t="str">
        <f t="shared" si="17"/>
        <v/>
      </c>
      <c r="N99" s="75" t="str">
        <f t="shared" si="18"/>
        <v/>
      </c>
      <c r="O99" s="141">
        <f t="shared" si="21"/>
        <v>0</v>
      </c>
      <c r="P99" s="117"/>
      <c r="Q99" s="3" t="s">
        <v>160</v>
      </c>
    </row>
    <row r="100" spans="1:17" s="1" customFormat="1" ht="15" customHeight="1" x14ac:dyDescent="0.2">
      <c r="A100" s="101">
        <f t="shared" si="19"/>
        <v>1.83</v>
      </c>
      <c r="B100" s="210" t="s">
        <v>56</v>
      </c>
      <c r="C100" s="206">
        <v>1.9385400000000002</v>
      </c>
      <c r="D100" s="165">
        <v>1.83</v>
      </c>
      <c r="E100" s="240">
        <f t="shared" si="20"/>
        <v>94.400940914296328</v>
      </c>
      <c r="F100" s="230">
        <v>1.7230000000000001</v>
      </c>
      <c r="G100" s="83">
        <f t="shared" si="14"/>
        <v>0.10699999999999998</v>
      </c>
      <c r="H100" s="308">
        <v>43</v>
      </c>
      <c r="I100" s="131">
        <v>44.179000000000002</v>
      </c>
      <c r="J100" s="338">
        <f t="shared" si="15"/>
        <v>102.74186046511629</v>
      </c>
      <c r="K100" s="240">
        <v>40.155999999999999</v>
      </c>
      <c r="L100" s="243">
        <f t="shared" si="16"/>
        <v>4.0230000000000032</v>
      </c>
      <c r="M100" s="92">
        <f t="shared" si="17"/>
        <v>241.41530054644807</v>
      </c>
      <c r="N100" s="75">
        <f t="shared" si="18"/>
        <v>233.05861868833429</v>
      </c>
      <c r="O100" s="141">
        <f t="shared" si="21"/>
        <v>8.3566818581137738</v>
      </c>
      <c r="P100" s="117"/>
      <c r="Q100" s="3" t="s">
        <v>160</v>
      </c>
    </row>
    <row r="101" spans="1:17" s="1" customFormat="1" ht="15.75" x14ac:dyDescent="0.2">
      <c r="A101" s="101">
        <f t="shared" si="19"/>
        <v>0.33</v>
      </c>
      <c r="B101" s="213" t="s">
        <v>99</v>
      </c>
      <c r="C101" s="193">
        <v>0.45440000000000003</v>
      </c>
      <c r="D101" s="155">
        <v>0.33</v>
      </c>
      <c r="E101" s="266">
        <f t="shared" si="20"/>
        <v>72.623239436619713</v>
      </c>
      <c r="F101" s="238">
        <v>0.249</v>
      </c>
      <c r="G101" s="91">
        <f t="shared" si="14"/>
        <v>8.1000000000000016E-2</v>
      </c>
      <c r="H101" s="316">
        <v>4.9000000000000004</v>
      </c>
      <c r="I101" s="133">
        <v>3.6</v>
      </c>
      <c r="J101" s="348">
        <f t="shared" ref="J101" si="22">IFERROR(I101/H101*100,"")</f>
        <v>73.469387755102034</v>
      </c>
      <c r="K101" s="266">
        <v>2.851</v>
      </c>
      <c r="L101" s="246">
        <f t="shared" ref="L101" si="23">IFERROR(I101-K101,"")</f>
        <v>0.74900000000000011</v>
      </c>
      <c r="M101" s="122">
        <f t="shared" si="17"/>
        <v>109.09090909090908</v>
      </c>
      <c r="N101" s="80">
        <f t="shared" si="18"/>
        <v>114.49799196787149</v>
      </c>
      <c r="O101" s="145">
        <f t="shared" si="21"/>
        <v>-5.4070828769624057</v>
      </c>
      <c r="P101" s="117"/>
      <c r="Q101" s="3" t="s">
        <v>160</v>
      </c>
    </row>
  </sheetData>
  <mergeCells count="7">
    <mergeCell ref="B1:O1"/>
    <mergeCell ref="B3:B4"/>
    <mergeCell ref="D3:G3"/>
    <mergeCell ref="M3:O3"/>
    <mergeCell ref="B2:O2"/>
    <mergeCell ref="C3:C4"/>
    <mergeCell ref="H3:L3"/>
  </mergeCells>
  <printOptions horizontalCentered="1"/>
  <pageMargins left="0" right="0" top="0" bottom="0" header="0" footer="0"/>
  <pageSetup paperSize="9" scale="64" fitToHeight="2" orientation="landscape" r:id="rId1"/>
  <rowBreaks count="1" manualBreakCount="1">
    <brk id="52" min="1" max="12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rgb="FF92D050"/>
    <pageSetUpPr fitToPage="1"/>
  </sheetPr>
  <dimension ref="A1:R101"/>
  <sheetViews>
    <sheetView showGridLines="0" showZeros="0" zoomScaleNormal="100" zoomScaleSheetLayoutView="55" workbookViewId="0">
      <pane xSplit="2" ySplit="5" topLeftCell="C6" activePane="bottomRight" state="frozen"/>
      <selection activeCell="B3" sqref="B3:B4"/>
      <selection pane="topRight" activeCell="B3" sqref="B3:B4"/>
      <selection pane="bottomLeft" activeCell="B3" sqref="B3:B4"/>
      <selection pane="bottomRight" activeCell="B3" sqref="B3:B4"/>
    </sheetView>
  </sheetViews>
  <sheetFormatPr defaultColWidth="9.140625" defaultRowHeight="15" x14ac:dyDescent="0.2"/>
  <cols>
    <col min="1" max="1" width="9.5703125" style="68" hidden="1" customWidth="1"/>
    <col min="2" max="2" width="29.28515625" style="7" customWidth="1"/>
    <col min="3" max="3" width="16.28515625" style="7" customWidth="1"/>
    <col min="4" max="4" width="10.5703125" style="7" customWidth="1"/>
    <col min="5" max="5" width="12" style="7" customWidth="1"/>
    <col min="6" max="6" width="10.140625" style="7" customWidth="1"/>
    <col min="7" max="7" width="11.42578125" style="7" customWidth="1"/>
    <col min="8" max="8" width="23.85546875" style="7" customWidth="1"/>
    <col min="9" max="9" width="11.140625" style="7" customWidth="1"/>
    <col min="10" max="10" width="12" style="8" customWidth="1"/>
    <col min="11" max="11" width="10.7109375" style="7" customWidth="1"/>
    <col min="12" max="12" width="11.85546875" style="7" customWidth="1"/>
    <col min="13" max="13" width="9.7109375" style="7" customWidth="1"/>
    <col min="14" max="14" width="10.28515625" style="7" customWidth="1"/>
    <col min="15" max="15" width="11.28515625" style="7" customWidth="1"/>
    <col min="16" max="16" width="25.140625" style="115" customWidth="1"/>
    <col min="17" max="17" width="11.5703125" style="66" hidden="1" customWidth="1"/>
    <col min="18" max="18" width="18.85546875" style="66" customWidth="1"/>
    <col min="19" max="16384" width="9.140625" style="7"/>
  </cols>
  <sheetData>
    <row r="1" spans="1:18" ht="16.5" customHeight="1" x14ac:dyDescent="0.2">
      <c r="B1" s="381" t="s">
        <v>66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117" t="s">
        <v>109</v>
      </c>
      <c r="R1" s="177">
        <v>44092</v>
      </c>
    </row>
    <row r="2" spans="1:18" ht="16.5" customHeight="1" x14ac:dyDescent="0.2">
      <c r="B2" s="364" t="s">
        <v>171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117" t="s">
        <v>124</v>
      </c>
      <c r="Q2" s="106"/>
      <c r="R2" s="106"/>
    </row>
    <row r="3" spans="1:18" s="8" customFormat="1" ht="33.75" customHeight="1" x14ac:dyDescent="0.2">
      <c r="A3" s="68"/>
      <c r="B3" s="384" t="s">
        <v>0</v>
      </c>
      <c r="C3" s="365" t="s">
        <v>170</v>
      </c>
      <c r="D3" s="369" t="s">
        <v>149</v>
      </c>
      <c r="E3" s="387"/>
      <c r="F3" s="387"/>
      <c r="G3" s="387"/>
      <c r="H3" s="390" t="s">
        <v>150</v>
      </c>
      <c r="I3" s="391"/>
      <c r="J3" s="391"/>
      <c r="K3" s="391"/>
      <c r="L3" s="392"/>
      <c r="M3" s="388" t="s">
        <v>146</v>
      </c>
      <c r="N3" s="388"/>
      <c r="O3" s="389"/>
      <c r="P3" s="117" t="s">
        <v>133</v>
      </c>
      <c r="Q3" s="106"/>
      <c r="R3" s="106"/>
    </row>
    <row r="4" spans="1:18" s="8" customFormat="1" ht="46.5" customHeight="1" x14ac:dyDescent="0.2">
      <c r="A4" s="68"/>
      <c r="B4" s="385"/>
      <c r="C4" s="366"/>
      <c r="D4" s="286" t="s">
        <v>166</v>
      </c>
      <c r="E4" s="287" t="s">
        <v>165</v>
      </c>
      <c r="F4" s="288" t="s">
        <v>163</v>
      </c>
      <c r="G4" s="288" t="s">
        <v>167</v>
      </c>
      <c r="H4" s="344" t="s">
        <v>168</v>
      </c>
      <c r="I4" s="347" t="s">
        <v>166</v>
      </c>
      <c r="J4" s="352" t="s">
        <v>169</v>
      </c>
      <c r="K4" s="346" t="s">
        <v>163</v>
      </c>
      <c r="L4" s="346" t="s">
        <v>167</v>
      </c>
      <c r="M4" s="289" t="s">
        <v>166</v>
      </c>
      <c r="N4" s="222" t="s">
        <v>163</v>
      </c>
      <c r="O4" s="222" t="s">
        <v>167</v>
      </c>
      <c r="P4" s="117" t="s">
        <v>155</v>
      </c>
      <c r="Q4" s="106"/>
      <c r="R4" s="106"/>
    </row>
    <row r="5" spans="1:18" s="54" customFormat="1" ht="15.75" x14ac:dyDescent="0.25">
      <c r="A5" s="101">
        <f>IF(OR(D5="",D5=0),"x",D5)</f>
        <v>139.45069999999998</v>
      </c>
      <c r="B5" s="271" t="s">
        <v>1</v>
      </c>
      <c r="C5" s="272">
        <v>185.94815149999999</v>
      </c>
      <c r="D5" s="282">
        <f>D6+D25+D36+D45+D53+D68+D75+D89</f>
        <v>139.45069999999998</v>
      </c>
      <c r="E5" s="274">
        <f>IFERROR(D5/C5*100,0)</f>
        <v>74.994399715772374</v>
      </c>
      <c r="F5" s="275">
        <f>F6+F25+F36+F45+F53+F68+F75+F89</f>
        <v>143.29899999999998</v>
      </c>
      <c r="G5" s="104">
        <f t="shared" ref="G5:G68" si="0">IFERROR(D5-F5,"")</f>
        <v>-3.8482999999999947</v>
      </c>
      <c r="H5" s="306">
        <v>5290.1118000000006</v>
      </c>
      <c r="I5" s="273">
        <f>I6+I25+I36+I45+I53+I68+I75+I89</f>
        <v>3687.683</v>
      </c>
      <c r="J5" s="350">
        <f t="shared" ref="J5:J36" si="1">IFERROR(I5/H5*100,"")</f>
        <v>69.708980441585368</v>
      </c>
      <c r="K5" s="277">
        <f>K6+K25+K36+K45+K53+K68+K75+K89</f>
        <v>3735.8750000000005</v>
      </c>
      <c r="L5" s="256">
        <f t="shared" ref="L5:L36" si="2">IFERROR(I5-K5,"")</f>
        <v>-48.192000000000462</v>
      </c>
      <c r="M5" s="283">
        <f t="shared" ref="M5:M36" si="3">IFERROR(IF(D5&gt;0,I5/D5*10,""),"")</f>
        <v>264.44349149914632</v>
      </c>
      <c r="N5" s="103">
        <f t="shared" ref="N5:N36" si="4">IFERROR(IF(F5&gt;0,K5/F5*10,""),"")</f>
        <v>260.70488977592316</v>
      </c>
      <c r="O5" s="127">
        <f>IFERROR(M5-N5,0)</f>
        <v>3.7386017232231552</v>
      </c>
      <c r="P5" s="117"/>
      <c r="Q5" s="3" t="s">
        <v>160</v>
      </c>
      <c r="R5" s="3"/>
    </row>
    <row r="6" spans="1:18" s="13" customFormat="1" ht="15.75" x14ac:dyDescent="0.25">
      <c r="A6" s="101">
        <f t="shared" ref="A6:A69" si="5">IF(OR(D6="",D6=0),"x",D6)</f>
        <v>18.353000000000002</v>
      </c>
      <c r="B6" s="203" t="s">
        <v>2</v>
      </c>
      <c r="C6" s="204">
        <v>24.766601099999999</v>
      </c>
      <c r="D6" s="226">
        <f>SUM(D7:D24)</f>
        <v>18.353000000000002</v>
      </c>
      <c r="E6" s="78">
        <f t="shared" ref="E6:E69" si="6">IFERROR(D6/C6*100,0)</f>
        <v>74.103830097219131</v>
      </c>
      <c r="F6" s="229">
        <f>SUM(F7:F24)</f>
        <v>19.866999999999997</v>
      </c>
      <c r="G6" s="82">
        <f t="shared" si="0"/>
        <v>-1.5139999999999958</v>
      </c>
      <c r="H6" s="307">
        <v>677.83799999999997</v>
      </c>
      <c r="I6" s="130">
        <f>SUM(I7:I24)</f>
        <v>407.13600000000002</v>
      </c>
      <c r="J6" s="341">
        <f t="shared" si="1"/>
        <v>60.063909075619847</v>
      </c>
      <c r="K6" s="241">
        <f>SUM(K7:K24)</f>
        <v>429.64799999999997</v>
      </c>
      <c r="L6" s="247">
        <f t="shared" si="2"/>
        <v>-22.511999999999944</v>
      </c>
      <c r="M6" s="94">
        <f t="shared" si="3"/>
        <v>221.83621206342286</v>
      </c>
      <c r="N6" s="73">
        <f t="shared" si="4"/>
        <v>216.26214325262998</v>
      </c>
      <c r="O6" s="140">
        <f t="shared" ref="O6:O69" si="7">IFERROR(M6-N6,0)</f>
        <v>5.5740688107928804</v>
      </c>
      <c r="P6" s="117"/>
      <c r="Q6" s="3" t="s">
        <v>160</v>
      </c>
    </row>
    <row r="7" spans="1:18" s="1" customFormat="1" ht="15.75" x14ac:dyDescent="0.2">
      <c r="A7" s="101">
        <f t="shared" si="5"/>
        <v>4.0220000000000002</v>
      </c>
      <c r="B7" s="205" t="s">
        <v>3</v>
      </c>
      <c r="C7" s="206">
        <v>4.6884299999999994</v>
      </c>
      <c r="D7" s="165">
        <v>4.0220000000000002</v>
      </c>
      <c r="E7" s="240">
        <f t="shared" ref="E7" si="8">IFERROR(D7/C7*100,0)</f>
        <v>85.785646794342682</v>
      </c>
      <c r="F7" s="230">
        <v>4.5759999999999996</v>
      </c>
      <c r="G7" s="83">
        <f t="shared" ref="G7" si="9">IFERROR(D7-F7,"")</f>
        <v>-0.55399999999999938</v>
      </c>
      <c r="H7" s="308">
        <v>61.3</v>
      </c>
      <c r="I7" s="131">
        <v>43.845999999999997</v>
      </c>
      <c r="J7" s="338">
        <f t="shared" si="1"/>
        <v>71.526916802610103</v>
      </c>
      <c r="K7" s="240">
        <v>54.469000000000001</v>
      </c>
      <c r="L7" s="243">
        <f t="shared" si="2"/>
        <v>-10.623000000000005</v>
      </c>
      <c r="M7" s="95">
        <f t="shared" si="3"/>
        <v>109.01541521631029</v>
      </c>
      <c r="N7" s="74">
        <f t="shared" si="4"/>
        <v>119.0319055944056</v>
      </c>
      <c r="O7" s="99">
        <f t="shared" si="7"/>
        <v>-10.016490378095313</v>
      </c>
      <c r="P7" s="117"/>
      <c r="Q7" s="3" t="s">
        <v>160</v>
      </c>
    </row>
    <row r="8" spans="1:18" s="1" customFormat="1" ht="15.75" x14ac:dyDescent="0.2">
      <c r="A8" s="101">
        <f t="shared" si="5"/>
        <v>0.18</v>
      </c>
      <c r="B8" s="205" t="s">
        <v>4</v>
      </c>
      <c r="C8" s="206">
        <v>0.50329999999999997</v>
      </c>
      <c r="D8" s="165">
        <v>0.18</v>
      </c>
      <c r="E8" s="240">
        <f t="shared" si="6"/>
        <v>35.763957878005165</v>
      </c>
      <c r="F8" s="230">
        <v>0.35499999999999998</v>
      </c>
      <c r="G8" s="83">
        <f t="shared" si="0"/>
        <v>-0.17499999999999999</v>
      </c>
      <c r="H8" s="308">
        <v>18</v>
      </c>
      <c r="I8" s="131">
        <v>5.2460000000000004</v>
      </c>
      <c r="J8" s="338">
        <f t="shared" si="1"/>
        <v>29.144444444444446</v>
      </c>
      <c r="K8" s="240">
        <v>8.7530000000000001</v>
      </c>
      <c r="L8" s="243">
        <f t="shared" si="2"/>
        <v>-3.5069999999999997</v>
      </c>
      <c r="M8" s="95">
        <f t="shared" si="3"/>
        <v>291.44444444444451</v>
      </c>
      <c r="N8" s="74">
        <f t="shared" si="4"/>
        <v>246.56338028169017</v>
      </c>
      <c r="O8" s="99">
        <f t="shared" si="7"/>
        <v>44.881064162754342</v>
      </c>
      <c r="P8" s="117"/>
      <c r="Q8" s="3" t="s">
        <v>160</v>
      </c>
    </row>
    <row r="9" spans="1:18" s="1" customFormat="1" ht="15.75" x14ac:dyDescent="0.2">
      <c r="A9" s="101">
        <f t="shared" si="5"/>
        <v>1.4159999999999999</v>
      </c>
      <c r="B9" s="205" t="s">
        <v>5</v>
      </c>
      <c r="C9" s="206">
        <v>1.8933400000000002</v>
      </c>
      <c r="D9" s="165">
        <v>1.4159999999999999</v>
      </c>
      <c r="E9" s="240">
        <f t="shared" si="6"/>
        <v>74.788469054686416</v>
      </c>
      <c r="F9" s="230">
        <v>1.093</v>
      </c>
      <c r="G9" s="83">
        <f t="shared" si="0"/>
        <v>0.32299999999999995</v>
      </c>
      <c r="H9" s="308">
        <v>25</v>
      </c>
      <c r="I9" s="131">
        <v>21.748999999999999</v>
      </c>
      <c r="J9" s="338">
        <f t="shared" si="1"/>
        <v>86.995999999999995</v>
      </c>
      <c r="K9" s="240">
        <v>19.670999999999999</v>
      </c>
      <c r="L9" s="243">
        <f t="shared" si="2"/>
        <v>2.0779999999999994</v>
      </c>
      <c r="M9" s="95">
        <f t="shared" si="3"/>
        <v>153.59463276836158</v>
      </c>
      <c r="N9" s="74">
        <f t="shared" si="4"/>
        <v>179.97255260750228</v>
      </c>
      <c r="O9" s="99">
        <f t="shared" si="7"/>
        <v>-26.377919839140702</v>
      </c>
      <c r="P9" s="117"/>
      <c r="Q9" s="3" t="s">
        <v>160</v>
      </c>
    </row>
    <row r="10" spans="1:18" s="1" customFormat="1" ht="15.75" x14ac:dyDescent="0.2">
      <c r="A10" s="101">
        <f t="shared" si="5"/>
        <v>2.7280000000000002</v>
      </c>
      <c r="B10" s="205" t="s">
        <v>6</v>
      </c>
      <c r="C10" s="206">
        <v>2.819</v>
      </c>
      <c r="D10" s="165">
        <v>2.7280000000000002</v>
      </c>
      <c r="E10" s="240">
        <f t="shared" si="6"/>
        <v>96.771904930826551</v>
      </c>
      <c r="F10" s="230">
        <v>2.8980000000000001</v>
      </c>
      <c r="G10" s="83">
        <f t="shared" si="0"/>
        <v>-0.16999999999999993</v>
      </c>
      <c r="H10" s="308">
        <v>43</v>
      </c>
      <c r="I10" s="131">
        <v>42.395000000000003</v>
      </c>
      <c r="J10" s="338">
        <f t="shared" si="1"/>
        <v>98.593023255813961</v>
      </c>
      <c r="K10" s="240">
        <v>53.912999999999997</v>
      </c>
      <c r="L10" s="243">
        <f t="shared" si="2"/>
        <v>-11.517999999999994</v>
      </c>
      <c r="M10" s="95">
        <f t="shared" si="3"/>
        <v>155.40689149560117</v>
      </c>
      <c r="N10" s="74">
        <f t="shared" si="4"/>
        <v>186.03519668737056</v>
      </c>
      <c r="O10" s="99">
        <f t="shared" si="7"/>
        <v>-30.628305191769385</v>
      </c>
      <c r="P10" s="117"/>
      <c r="Q10" s="3" t="s">
        <v>160</v>
      </c>
    </row>
    <row r="11" spans="1:18" s="1" customFormat="1" ht="15.75" x14ac:dyDescent="0.2">
      <c r="A11" s="101">
        <f t="shared" si="5"/>
        <v>0.32700000000000001</v>
      </c>
      <c r="B11" s="205" t="s">
        <v>7</v>
      </c>
      <c r="C11" s="206">
        <v>0.47496700000000003</v>
      </c>
      <c r="D11" s="165">
        <v>0.32700000000000001</v>
      </c>
      <c r="E11" s="240">
        <f t="shared" si="6"/>
        <v>68.846888310135228</v>
      </c>
      <c r="F11" s="230">
        <v>0.27500000000000002</v>
      </c>
      <c r="G11" s="83">
        <f t="shared" si="0"/>
        <v>5.1999999999999991E-2</v>
      </c>
      <c r="H11" s="308">
        <v>14.9</v>
      </c>
      <c r="I11" s="131">
        <v>7.8239999999999998</v>
      </c>
      <c r="J11" s="338">
        <f t="shared" si="1"/>
        <v>52.510067114093964</v>
      </c>
      <c r="K11" s="240">
        <v>7.798</v>
      </c>
      <c r="L11" s="243">
        <f t="shared" si="2"/>
        <v>2.5999999999999801E-2</v>
      </c>
      <c r="M11" s="95">
        <f t="shared" si="3"/>
        <v>239.26605504587155</v>
      </c>
      <c r="N11" s="74">
        <f t="shared" si="4"/>
        <v>283.56363636363636</v>
      </c>
      <c r="O11" s="99">
        <f t="shared" si="7"/>
        <v>-44.297581317764809</v>
      </c>
      <c r="P11" s="117"/>
      <c r="Q11" s="3" t="s">
        <v>160</v>
      </c>
    </row>
    <row r="12" spans="1:18" s="1" customFormat="1" ht="15.75" x14ac:dyDescent="0.2">
      <c r="A12" s="101">
        <f t="shared" si="5"/>
        <v>0.33900000000000002</v>
      </c>
      <c r="B12" s="205" t="s">
        <v>8</v>
      </c>
      <c r="C12" s="206">
        <v>0.62502060000000004</v>
      </c>
      <c r="D12" s="165">
        <v>0.33900000000000002</v>
      </c>
      <c r="E12" s="240">
        <f t="shared" si="6"/>
        <v>54.238212308522314</v>
      </c>
      <c r="F12" s="230">
        <v>0.24199999999999999</v>
      </c>
      <c r="G12" s="83">
        <f t="shared" si="0"/>
        <v>9.7000000000000031E-2</v>
      </c>
      <c r="H12" s="308">
        <v>8</v>
      </c>
      <c r="I12" s="131">
        <v>6.4</v>
      </c>
      <c r="J12" s="338">
        <f t="shared" si="1"/>
        <v>80</v>
      </c>
      <c r="K12" s="240">
        <v>3.9340000000000002</v>
      </c>
      <c r="L12" s="243">
        <f t="shared" si="2"/>
        <v>2.4660000000000002</v>
      </c>
      <c r="M12" s="95">
        <f t="shared" si="3"/>
        <v>188.79056047197639</v>
      </c>
      <c r="N12" s="74">
        <f t="shared" si="4"/>
        <v>162.5619834710744</v>
      </c>
      <c r="O12" s="99">
        <f t="shared" si="7"/>
        <v>26.228577000901993</v>
      </c>
      <c r="P12" s="117"/>
      <c r="Q12" s="3" t="s">
        <v>160</v>
      </c>
    </row>
    <row r="13" spans="1:18" s="1" customFormat="1" ht="15.75" x14ac:dyDescent="0.2">
      <c r="A13" s="101">
        <f t="shared" si="5"/>
        <v>0.28799999999999998</v>
      </c>
      <c r="B13" s="205" t="s">
        <v>9</v>
      </c>
      <c r="C13" s="206">
        <v>0.52087499999999998</v>
      </c>
      <c r="D13" s="165">
        <v>0.28799999999999998</v>
      </c>
      <c r="E13" s="240">
        <f t="shared" si="6"/>
        <v>55.291576673866096</v>
      </c>
      <c r="F13" s="230">
        <v>0.27700000000000002</v>
      </c>
      <c r="G13" s="83">
        <f t="shared" si="0"/>
        <v>1.0999999999999954E-2</v>
      </c>
      <c r="H13" s="308">
        <v>13.086</v>
      </c>
      <c r="I13" s="131">
        <v>5.89</v>
      </c>
      <c r="J13" s="338">
        <f t="shared" si="1"/>
        <v>45.009934280910898</v>
      </c>
      <c r="K13" s="240">
        <v>4.7939999999999996</v>
      </c>
      <c r="L13" s="243">
        <f t="shared" si="2"/>
        <v>1.0960000000000001</v>
      </c>
      <c r="M13" s="95">
        <f t="shared" si="3"/>
        <v>204.51388888888889</v>
      </c>
      <c r="N13" s="74">
        <f t="shared" si="4"/>
        <v>173.06859205776169</v>
      </c>
      <c r="O13" s="99">
        <f t="shared" si="7"/>
        <v>31.445296831127195</v>
      </c>
      <c r="P13" s="117"/>
      <c r="Q13" s="3" t="s">
        <v>160</v>
      </c>
    </row>
    <row r="14" spans="1:18" s="1" customFormat="1" ht="15.75" x14ac:dyDescent="0.2">
      <c r="A14" s="101">
        <f t="shared" si="5"/>
        <v>0.224</v>
      </c>
      <c r="B14" s="205" t="s">
        <v>10</v>
      </c>
      <c r="C14" s="206">
        <v>0.4012</v>
      </c>
      <c r="D14" s="165">
        <v>0.224</v>
      </c>
      <c r="E14" s="240">
        <f t="shared" si="6"/>
        <v>55.83250249252243</v>
      </c>
      <c r="F14" s="230">
        <v>0.19600000000000001</v>
      </c>
      <c r="G14" s="83">
        <f t="shared" si="0"/>
        <v>2.7999999999999997E-2</v>
      </c>
      <c r="H14" s="308">
        <v>12.5</v>
      </c>
      <c r="I14" s="131">
        <v>7.65</v>
      </c>
      <c r="J14" s="338">
        <f t="shared" si="1"/>
        <v>61.199999999999996</v>
      </c>
      <c r="K14" s="240">
        <v>7.117</v>
      </c>
      <c r="L14" s="243">
        <f t="shared" si="2"/>
        <v>0.53300000000000036</v>
      </c>
      <c r="M14" s="95">
        <f t="shared" si="3"/>
        <v>341.51785714285717</v>
      </c>
      <c r="N14" s="74">
        <f t="shared" si="4"/>
        <v>363.11224489795916</v>
      </c>
      <c r="O14" s="99">
        <f t="shared" si="7"/>
        <v>-21.594387755101991</v>
      </c>
      <c r="P14" s="117"/>
      <c r="Q14" s="3" t="s">
        <v>160</v>
      </c>
    </row>
    <row r="15" spans="1:18" s="1" customFormat="1" ht="15.75" x14ac:dyDescent="0.2">
      <c r="A15" s="101">
        <f t="shared" si="5"/>
        <v>0.221</v>
      </c>
      <c r="B15" s="205" t="s">
        <v>11</v>
      </c>
      <c r="C15" s="206">
        <v>0.55537029999999998</v>
      </c>
      <c r="D15" s="165">
        <v>0.221</v>
      </c>
      <c r="E15" s="240">
        <f t="shared" si="6"/>
        <v>39.793269463635347</v>
      </c>
      <c r="F15" s="230">
        <v>0.29399999999999998</v>
      </c>
      <c r="G15" s="83">
        <f t="shared" si="0"/>
        <v>-7.2999999999999982E-2</v>
      </c>
      <c r="H15" s="308">
        <v>12.1</v>
      </c>
      <c r="I15" s="131">
        <v>6.7009999999999996</v>
      </c>
      <c r="J15" s="338">
        <f t="shared" si="1"/>
        <v>55.380165289256198</v>
      </c>
      <c r="K15" s="240">
        <v>10.319000000000001</v>
      </c>
      <c r="L15" s="243">
        <f t="shared" si="2"/>
        <v>-3.6180000000000012</v>
      </c>
      <c r="M15" s="95">
        <f t="shared" si="3"/>
        <v>303.2126696832579</v>
      </c>
      <c r="N15" s="74">
        <f t="shared" si="4"/>
        <v>350.98639455782319</v>
      </c>
      <c r="O15" s="99">
        <f t="shared" si="7"/>
        <v>-47.773724874565289</v>
      </c>
      <c r="P15" s="117"/>
      <c r="Q15" s="3" t="s">
        <v>160</v>
      </c>
    </row>
    <row r="16" spans="1:18" s="1" customFormat="1" ht="15.75" x14ac:dyDescent="0.2">
      <c r="A16" s="101">
        <f t="shared" si="5"/>
        <v>5.7450000000000001</v>
      </c>
      <c r="B16" s="205" t="s">
        <v>58</v>
      </c>
      <c r="C16" s="206">
        <v>6.9034882</v>
      </c>
      <c r="D16" s="165">
        <v>5.7450000000000001</v>
      </c>
      <c r="E16" s="240">
        <f t="shared" si="6"/>
        <v>83.218799446923072</v>
      </c>
      <c r="F16" s="230">
        <v>6.0609999999999999</v>
      </c>
      <c r="G16" s="83">
        <f t="shared" si="0"/>
        <v>-0.31599999999999984</v>
      </c>
      <c r="H16" s="308">
        <v>336</v>
      </c>
      <c r="I16" s="131">
        <v>178.857</v>
      </c>
      <c r="J16" s="338">
        <f t="shared" si="1"/>
        <v>53.231249999999996</v>
      </c>
      <c r="K16" s="240">
        <v>166.03</v>
      </c>
      <c r="L16" s="243">
        <f t="shared" si="2"/>
        <v>12.826999999999998</v>
      </c>
      <c r="M16" s="95">
        <f t="shared" si="3"/>
        <v>311.32637075718014</v>
      </c>
      <c r="N16" s="74">
        <f t="shared" si="4"/>
        <v>273.93169443986142</v>
      </c>
      <c r="O16" s="99">
        <f t="shared" si="7"/>
        <v>37.394676317318726</v>
      </c>
      <c r="P16" s="117"/>
      <c r="Q16" s="3" t="s">
        <v>160</v>
      </c>
    </row>
    <row r="17" spans="1:17" s="1" customFormat="1" ht="15.75" hidden="1" x14ac:dyDescent="0.2">
      <c r="A17" s="101" t="str">
        <f t="shared" si="5"/>
        <v>x</v>
      </c>
      <c r="B17" s="205" t="s">
        <v>12</v>
      </c>
      <c r="C17" s="206">
        <v>0.37334000000000001</v>
      </c>
      <c r="D17" s="165">
        <v>0</v>
      </c>
      <c r="E17" s="240">
        <f t="shared" si="6"/>
        <v>0</v>
      </c>
      <c r="F17" s="230">
        <v>0.2</v>
      </c>
      <c r="G17" s="83">
        <f t="shared" si="0"/>
        <v>-0.2</v>
      </c>
      <c r="H17" s="308">
        <v>2.8820000000000001</v>
      </c>
      <c r="I17" s="131">
        <v>0</v>
      </c>
      <c r="J17" s="338">
        <f t="shared" si="1"/>
        <v>0</v>
      </c>
      <c r="K17" s="240">
        <v>1.07</v>
      </c>
      <c r="L17" s="243">
        <f t="shared" si="2"/>
        <v>-1.07</v>
      </c>
      <c r="M17" s="95" t="str">
        <f t="shared" si="3"/>
        <v/>
      </c>
      <c r="N17" s="74">
        <f t="shared" si="4"/>
        <v>53.5</v>
      </c>
      <c r="O17" s="99">
        <f t="shared" si="7"/>
        <v>0</v>
      </c>
      <c r="P17" s="117"/>
      <c r="Q17" s="3" t="s">
        <v>160</v>
      </c>
    </row>
    <row r="18" spans="1:17" s="1" customFormat="1" ht="15.75" x14ac:dyDescent="0.2">
      <c r="A18" s="101">
        <f t="shared" si="5"/>
        <v>0.20399999999999999</v>
      </c>
      <c r="B18" s="205" t="s">
        <v>13</v>
      </c>
      <c r="C18" s="206">
        <v>0.49529999999999996</v>
      </c>
      <c r="D18" s="165">
        <v>0.20399999999999999</v>
      </c>
      <c r="E18" s="240">
        <f t="shared" si="6"/>
        <v>41.187159297395517</v>
      </c>
      <c r="F18" s="230">
        <v>0.247</v>
      </c>
      <c r="G18" s="83">
        <f t="shared" si="0"/>
        <v>-4.300000000000001E-2</v>
      </c>
      <c r="H18" s="308">
        <v>10.68</v>
      </c>
      <c r="I18" s="131">
        <v>4.8239999999999998</v>
      </c>
      <c r="J18" s="338">
        <f t="shared" si="1"/>
        <v>45.168539325842694</v>
      </c>
      <c r="K18" s="240">
        <v>4.8280000000000003</v>
      </c>
      <c r="L18" s="243">
        <f t="shared" si="2"/>
        <v>-4.0000000000004476E-3</v>
      </c>
      <c r="M18" s="95">
        <f t="shared" si="3"/>
        <v>236.47058823529414</v>
      </c>
      <c r="N18" s="74">
        <f t="shared" si="4"/>
        <v>195.46558704453443</v>
      </c>
      <c r="O18" s="99">
        <f t="shared" si="7"/>
        <v>41.005001190759714</v>
      </c>
      <c r="P18" s="117"/>
      <c r="Q18" s="3" t="s">
        <v>160</v>
      </c>
    </row>
    <row r="19" spans="1:17" s="1" customFormat="1" ht="15.75" x14ac:dyDescent="0.2">
      <c r="A19" s="101">
        <f t="shared" si="5"/>
        <v>8.5000000000000006E-2</v>
      </c>
      <c r="B19" s="205" t="s">
        <v>14</v>
      </c>
      <c r="C19" s="206">
        <v>0.22502999999999998</v>
      </c>
      <c r="D19" s="165">
        <v>8.5000000000000006E-2</v>
      </c>
      <c r="E19" s="240">
        <f t="shared" si="6"/>
        <v>37.772741412256153</v>
      </c>
      <c r="F19" s="230">
        <v>0.158</v>
      </c>
      <c r="G19" s="83">
        <f t="shared" si="0"/>
        <v>-7.2999999999999995E-2</v>
      </c>
      <c r="H19" s="308">
        <v>6.6</v>
      </c>
      <c r="I19" s="131">
        <v>2.0209999999999999</v>
      </c>
      <c r="J19" s="338">
        <f t="shared" si="1"/>
        <v>30.621212121212121</v>
      </c>
      <c r="K19" s="240">
        <v>4.7439999999999998</v>
      </c>
      <c r="L19" s="243">
        <f t="shared" si="2"/>
        <v>-2.7229999999999999</v>
      </c>
      <c r="M19" s="95">
        <f t="shared" si="3"/>
        <v>237.76470588235293</v>
      </c>
      <c r="N19" s="74">
        <f t="shared" si="4"/>
        <v>300.25316455696202</v>
      </c>
      <c r="O19" s="99">
        <f t="shared" si="7"/>
        <v>-62.488458674609092</v>
      </c>
      <c r="P19" s="117"/>
      <c r="Q19" s="3" t="s">
        <v>160</v>
      </c>
    </row>
    <row r="20" spans="1:17" s="1" customFormat="1" ht="15.75" x14ac:dyDescent="0.2">
      <c r="A20" s="101">
        <f t="shared" si="5"/>
        <v>0.22500000000000001</v>
      </c>
      <c r="B20" s="205" t="s">
        <v>15</v>
      </c>
      <c r="C20" s="206">
        <v>0.38850000000000001</v>
      </c>
      <c r="D20" s="165">
        <v>0.22500000000000001</v>
      </c>
      <c r="E20" s="240">
        <f t="shared" si="6"/>
        <v>57.915057915057908</v>
      </c>
      <c r="F20" s="230">
        <v>0.33</v>
      </c>
      <c r="G20" s="83">
        <f t="shared" si="0"/>
        <v>-0.10500000000000001</v>
      </c>
      <c r="H20" s="308">
        <v>20.2</v>
      </c>
      <c r="I20" s="131">
        <v>9.9039999999999999</v>
      </c>
      <c r="J20" s="338">
        <f t="shared" si="1"/>
        <v>49.029702970297031</v>
      </c>
      <c r="K20" s="240">
        <v>14.475</v>
      </c>
      <c r="L20" s="243">
        <f t="shared" si="2"/>
        <v>-4.5709999999999997</v>
      </c>
      <c r="M20" s="95">
        <f t="shared" si="3"/>
        <v>440.17777777777775</v>
      </c>
      <c r="N20" s="74">
        <f t="shared" si="4"/>
        <v>438.63636363636363</v>
      </c>
      <c r="O20" s="99">
        <f t="shared" si="7"/>
        <v>1.5414141414141227</v>
      </c>
      <c r="P20" s="117"/>
      <c r="Q20" s="3" t="s">
        <v>160</v>
      </c>
    </row>
    <row r="21" spans="1:17" s="1" customFormat="1" ht="15.75" x14ac:dyDescent="0.2">
      <c r="A21" s="101">
        <f t="shared" si="5"/>
        <v>0.26900000000000002</v>
      </c>
      <c r="B21" s="205" t="s">
        <v>16</v>
      </c>
      <c r="C21" s="206">
        <v>0.38690999999999998</v>
      </c>
      <c r="D21" s="165">
        <v>0.26900000000000002</v>
      </c>
      <c r="E21" s="240">
        <f t="shared" si="6"/>
        <v>69.525212581737364</v>
      </c>
      <c r="F21" s="230">
        <v>0.441</v>
      </c>
      <c r="G21" s="83">
        <f t="shared" si="0"/>
        <v>-0.17199999999999999</v>
      </c>
      <c r="H21" s="308">
        <v>8.59</v>
      </c>
      <c r="I21" s="131">
        <v>6.4269999999999996</v>
      </c>
      <c r="J21" s="338">
        <f t="shared" si="1"/>
        <v>74.819557625145521</v>
      </c>
      <c r="K21" s="240">
        <v>8.1750000000000007</v>
      </c>
      <c r="L21" s="243">
        <f t="shared" si="2"/>
        <v>-1.7480000000000011</v>
      </c>
      <c r="M21" s="95">
        <f t="shared" si="3"/>
        <v>238.92193308550185</v>
      </c>
      <c r="N21" s="74">
        <f t="shared" si="4"/>
        <v>185.37414965986397</v>
      </c>
      <c r="O21" s="99">
        <f t="shared" si="7"/>
        <v>53.547783425637874</v>
      </c>
      <c r="P21" s="117"/>
      <c r="Q21" s="3" t="s">
        <v>160</v>
      </c>
    </row>
    <row r="22" spans="1:17" s="1" customFormat="1" ht="15.75" x14ac:dyDescent="0.2">
      <c r="A22" s="101">
        <f t="shared" si="5"/>
        <v>1</v>
      </c>
      <c r="B22" s="205" t="s">
        <v>17</v>
      </c>
      <c r="C22" s="206">
        <v>2.16323</v>
      </c>
      <c r="D22" s="165">
        <v>1</v>
      </c>
      <c r="E22" s="240">
        <f t="shared" si="6"/>
        <v>46.227169556635218</v>
      </c>
      <c r="F22" s="230">
        <v>1.1000000000000001</v>
      </c>
      <c r="G22" s="83">
        <f t="shared" si="0"/>
        <v>-0.10000000000000009</v>
      </c>
      <c r="H22" s="308">
        <v>60</v>
      </c>
      <c r="I22" s="131">
        <v>37.799999999999997</v>
      </c>
      <c r="J22" s="338">
        <f t="shared" si="1"/>
        <v>63</v>
      </c>
      <c r="K22" s="240">
        <v>37.5</v>
      </c>
      <c r="L22" s="243">
        <f t="shared" si="2"/>
        <v>0.29999999999999716</v>
      </c>
      <c r="M22" s="95">
        <f t="shared" si="3"/>
        <v>378</v>
      </c>
      <c r="N22" s="74">
        <f t="shared" si="4"/>
        <v>340.90909090909088</v>
      </c>
      <c r="O22" s="99">
        <f t="shared" si="7"/>
        <v>37.090909090909122</v>
      </c>
      <c r="P22" s="117"/>
      <c r="Q22" s="3" t="s">
        <v>160</v>
      </c>
    </row>
    <row r="23" spans="1:17" s="1" customFormat="1" ht="15.75" x14ac:dyDescent="0.2">
      <c r="A23" s="101">
        <f t="shared" si="5"/>
        <v>1.08</v>
      </c>
      <c r="B23" s="205" t="s">
        <v>18</v>
      </c>
      <c r="C23" s="206">
        <v>1.3479000000000001</v>
      </c>
      <c r="D23" s="165">
        <v>1.08</v>
      </c>
      <c r="E23" s="240">
        <f t="shared" si="6"/>
        <v>80.124638326285336</v>
      </c>
      <c r="F23" s="230">
        <v>1.1240000000000001</v>
      </c>
      <c r="G23" s="83">
        <f t="shared" si="0"/>
        <v>-4.4000000000000039E-2</v>
      </c>
      <c r="H23" s="308">
        <v>25</v>
      </c>
      <c r="I23" s="131">
        <v>19.602</v>
      </c>
      <c r="J23" s="338">
        <f t="shared" si="1"/>
        <v>78.408000000000001</v>
      </c>
      <c r="K23" s="240">
        <v>22.058</v>
      </c>
      <c r="L23" s="243">
        <f t="shared" si="2"/>
        <v>-2.4559999999999995</v>
      </c>
      <c r="M23" s="95">
        <f t="shared" si="3"/>
        <v>181.5</v>
      </c>
      <c r="N23" s="74">
        <f t="shared" si="4"/>
        <v>196.24555160142347</v>
      </c>
      <c r="O23" s="99">
        <f t="shared" si="7"/>
        <v>-14.745551601423472</v>
      </c>
      <c r="P23" s="117"/>
      <c r="Q23" s="3" t="s">
        <v>160</v>
      </c>
    </row>
    <row r="24" spans="1:17" s="1" customFormat="1" ht="15" hidden="1" customHeight="1" x14ac:dyDescent="0.2">
      <c r="A24" s="101" t="str">
        <f t="shared" si="5"/>
        <v>x</v>
      </c>
      <c r="B24" s="205" t="s">
        <v>136</v>
      </c>
      <c r="C24" s="206">
        <v>1.4E-3</v>
      </c>
      <c r="D24" s="165" t="s">
        <v>136</v>
      </c>
      <c r="E24" s="240">
        <f t="shared" si="6"/>
        <v>0</v>
      </c>
      <c r="F24" s="230" t="s">
        <v>136</v>
      </c>
      <c r="G24" s="83" t="str">
        <f t="shared" si="0"/>
        <v/>
      </c>
      <c r="H24" s="308"/>
      <c r="I24" s="131" t="s">
        <v>136</v>
      </c>
      <c r="J24" s="338" t="str">
        <f t="shared" si="1"/>
        <v/>
      </c>
      <c r="K24" s="240" t="s">
        <v>136</v>
      </c>
      <c r="L24" s="243" t="str">
        <f t="shared" si="2"/>
        <v/>
      </c>
      <c r="M24" s="95" t="str">
        <f t="shared" si="3"/>
        <v/>
      </c>
      <c r="N24" s="74" t="str">
        <f t="shared" si="4"/>
        <v/>
      </c>
      <c r="O24" s="99">
        <f t="shared" si="7"/>
        <v>0</v>
      </c>
      <c r="P24" s="117"/>
      <c r="Q24" s="3" t="s">
        <v>160</v>
      </c>
    </row>
    <row r="25" spans="1:17" s="13" customFormat="1" ht="15.75" x14ac:dyDescent="0.25">
      <c r="A25" s="101">
        <f t="shared" si="5"/>
        <v>3.9649999999999999</v>
      </c>
      <c r="B25" s="203" t="s">
        <v>19</v>
      </c>
      <c r="C25" s="204">
        <v>6.5274159999999997</v>
      </c>
      <c r="D25" s="226">
        <f>SUM(D26:D35)</f>
        <v>3.9649999999999999</v>
      </c>
      <c r="E25" s="78">
        <f t="shared" si="6"/>
        <v>60.74379203041449</v>
      </c>
      <c r="F25" s="231">
        <f>SUM(F26:F35)</f>
        <v>4.0909999999999993</v>
      </c>
      <c r="G25" s="82">
        <f t="shared" si="0"/>
        <v>-0.12599999999999945</v>
      </c>
      <c r="H25" s="307">
        <v>187.28</v>
      </c>
      <c r="I25" s="130">
        <f>SUM(I26:I35)</f>
        <v>128.41300000000001</v>
      </c>
      <c r="J25" s="341">
        <f t="shared" si="1"/>
        <v>68.567385732592911</v>
      </c>
      <c r="K25" s="241">
        <f>SUM(K26:K35)</f>
        <v>122.449</v>
      </c>
      <c r="L25" s="247">
        <f t="shared" si="2"/>
        <v>5.9640000000000128</v>
      </c>
      <c r="M25" s="94">
        <f t="shared" si="3"/>
        <v>323.86633039092061</v>
      </c>
      <c r="N25" s="73">
        <f t="shared" si="4"/>
        <v>299.3131263749695</v>
      </c>
      <c r="O25" s="98">
        <f t="shared" si="7"/>
        <v>24.55320401595111</v>
      </c>
      <c r="P25" s="117"/>
      <c r="Q25" s="3" t="s">
        <v>160</v>
      </c>
    </row>
    <row r="26" spans="1:17" s="1" customFormat="1" ht="15" customHeight="1" x14ac:dyDescent="0.2">
      <c r="A26" s="101">
        <f t="shared" si="5"/>
        <v>4.0000000000000001E-3</v>
      </c>
      <c r="B26" s="205" t="s">
        <v>137</v>
      </c>
      <c r="C26" s="206">
        <v>1.371E-2</v>
      </c>
      <c r="D26" s="165">
        <v>4.0000000000000001E-3</v>
      </c>
      <c r="E26" s="240">
        <f t="shared" si="6"/>
        <v>29.175784099197667</v>
      </c>
      <c r="F26" s="230">
        <v>2.8000000000000001E-2</v>
      </c>
      <c r="G26" s="84">
        <f t="shared" si="0"/>
        <v>-2.4E-2</v>
      </c>
      <c r="H26" s="309">
        <v>0.47</v>
      </c>
      <c r="I26" s="131">
        <v>0.19700000000000001</v>
      </c>
      <c r="J26" s="335">
        <f t="shared" si="1"/>
        <v>41.914893617021285</v>
      </c>
      <c r="K26" s="240">
        <v>0.82</v>
      </c>
      <c r="L26" s="248">
        <f t="shared" si="2"/>
        <v>-0.623</v>
      </c>
      <c r="M26" s="95">
        <f t="shared" si="3"/>
        <v>492.5</v>
      </c>
      <c r="N26" s="75">
        <f t="shared" si="4"/>
        <v>292.85714285714283</v>
      </c>
      <c r="O26" s="141">
        <f t="shared" si="7"/>
        <v>199.64285714285717</v>
      </c>
      <c r="P26" s="117"/>
      <c r="Q26" s="3" t="s">
        <v>160</v>
      </c>
    </row>
    <row r="27" spans="1:17" s="1" customFormat="1" ht="15" customHeight="1" x14ac:dyDescent="0.2">
      <c r="A27" s="101">
        <f t="shared" si="5"/>
        <v>0.01</v>
      </c>
      <c r="B27" s="205" t="s">
        <v>20</v>
      </c>
      <c r="C27" s="206">
        <v>3.1449999999999999E-2</v>
      </c>
      <c r="D27" s="165">
        <v>0.01</v>
      </c>
      <c r="E27" s="240">
        <f t="shared" si="6"/>
        <v>31.796502384737678</v>
      </c>
      <c r="F27" s="230">
        <v>1.4E-2</v>
      </c>
      <c r="G27" s="84">
        <f t="shared" si="0"/>
        <v>-4.0000000000000001E-3</v>
      </c>
      <c r="H27" s="309">
        <v>0.56000000000000005</v>
      </c>
      <c r="I27" s="131">
        <v>0.23400000000000001</v>
      </c>
      <c r="J27" s="335">
        <f t="shared" si="1"/>
        <v>41.785714285714285</v>
      </c>
      <c r="K27" s="240">
        <v>0.13900000000000001</v>
      </c>
      <c r="L27" s="248">
        <f t="shared" si="2"/>
        <v>9.5000000000000001E-2</v>
      </c>
      <c r="M27" s="95">
        <f t="shared" si="3"/>
        <v>234.00000000000003</v>
      </c>
      <c r="N27" s="75">
        <f t="shared" si="4"/>
        <v>99.285714285714292</v>
      </c>
      <c r="O27" s="141">
        <f t="shared" si="7"/>
        <v>134.71428571428572</v>
      </c>
      <c r="P27" s="117"/>
      <c r="Q27" s="3" t="s">
        <v>160</v>
      </c>
    </row>
    <row r="28" spans="1:17" s="1" customFormat="1" ht="15" customHeight="1" x14ac:dyDescent="0.2">
      <c r="A28" s="101">
        <f t="shared" si="5"/>
        <v>5.1999999999999998E-2</v>
      </c>
      <c r="B28" s="205" t="s">
        <v>21</v>
      </c>
      <c r="C28" s="206">
        <v>6.3890000000000002E-2</v>
      </c>
      <c r="D28" s="165">
        <v>5.1999999999999998E-2</v>
      </c>
      <c r="E28" s="240">
        <f t="shared" si="6"/>
        <v>81.389888871497888</v>
      </c>
      <c r="F28" s="230">
        <v>0.06</v>
      </c>
      <c r="G28" s="84">
        <f t="shared" si="0"/>
        <v>-8.0000000000000002E-3</v>
      </c>
      <c r="H28" s="309">
        <v>1</v>
      </c>
      <c r="I28" s="131">
        <v>0.83899999999999997</v>
      </c>
      <c r="J28" s="335">
        <f t="shared" si="1"/>
        <v>83.899999999999991</v>
      </c>
      <c r="K28" s="240">
        <v>0.875</v>
      </c>
      <c r="L28" s="248">
        <f t="shared" si="2"/>
        <v>-3.6000000000000032E-2</v>
      </c>
      <c r="M28" s="95">
        <f t="shared" si="3"/>
        <v>161.34615384615384</v>
      </c>
      <c r="N28" s="75">
        <f t="shared" si="4"/>
        <v>145.83333333333334</v>
      </c>
      <c r="O28" s="141">
        <f t="shared" si="7"/>
        <v>15.512820512820497</v>
      </c>
      <c r="P28" s="117"/>
      <c r="Q28" s="3" t="s">
        <v>160</v>
      </c>
    </row>
    <row r="29" spans="1:17" s="1" customFormat="1" ht="15" hidden="1" customHeight="1" x14ac:dyDescent="0.2">
      <c r="A29" s="101" t="str">
        <f t="shared" si="5"/>
        <v>x</v>
      </c>
      <c r="B29" s="205" t="s">
        <v>136</v>
      </c>
      <c r="C29" s="206"/>
      <c r="D29" s="165" t="s">
        <v>136</v>
      </c>
      <c r="E29" s="240">
        <f t="shared" si="6"/>
        <v>0</v>
      </c>
      <c r="F29" s="230" t="s">
        <v>136</v>
      </c>
      <c r="G29" s="84" t="str">
        <f t="shared" si="0"/>
        <v/>
      </c>
      <c r="H29" s="309"/>
      <c r="I29" s="131" t="s">
        <v>136</v>
      </c>
      <c r="J29" s="335" t="str">
        <f t="shared" si="1"/>
        <v/>
      </c>
      <c r="K29" s="240" t="s">
        <v>136</v>
      </c>
      <c r="L29" s="248" t="str">
        <f t="shared" si="2"/>
        <v/>
      </c>
      <c r="M29" s="95" t="str">
        <f t="shared" si="3"/>
        <v/>
      </c>
      <c r="N29" s="75" t="str">
        <f t="shared" si="4"/>
        <v/>
      </c>
      <c r="O29" s="141">
        <f t="shared" si="7"/>
        <v>0</v>
      </c>
      <c r="P29" s="117"/>
      <c r="Q29" s="3" t="s">
        <v>160</v>
      </c>
    </row>
    <row r="30" spans="1:17" s="1" customFormat="1" ht="15.75" x14ac:dyDescent="0.2">
      <c r="A30" s="101">
        <f t="shared" si="5"/>
        <v>0.16400000000000001</v>
      </c>
      <c r="B30" s="205" t="s">
        <v>22</v>
      </c>
      <c r="C30" s="206">
        <v>0.25307999999999997</v>
      </c>
      <c r="D30" s="165">
        <v>0.16400000000000001</v>
      </c>
      <c r="E30" s="240">
        <f t="shared" si="6"/>
        <v>64.801643749012186</v>
      </c>
      <c r="F30" s="230">
        <v>0.184</v>
      </c>
      <c r="G30" s="83">
        <f t="shared" si="0"/>
        <v>-1.999999999999999E-2</v>
      </c>
      <c r="H30" s="308">
        <v>8.9</v>
      </c>
      <c r="I30" s="131">
        <v>6.8689999999999998</v>
      </c>
      <c r="J30" s="338">
        <f t="shared" si="1"/>
        <v>77.179775280898866</v>
      </c>
      <c r="K30" s="240">
        <v>6.1070000000000002</v>
      </c>
      <c r="L30" s="243">
        <f t="shared" si="2"/>
        <v>0.76199999999999957</v>
      </c>
      <c r="M30" s="95">
        <f t="shared" si="3"/>
        <v>418.84146341463412</v>
      </c>
      <c r="N30" s="74">
        <f t="shared" si="4"/>
        <v>331.9021739130435</v>
      </c>
      <c r="O30" s="99">
        <f t="shared" si="7"/>
        <v>86.939289501590622</v>
      </c>
      <c r="P30" s="117"/>
      <c r="Q30" s="3" t="s">
        <v>160</v>
      </c>
    </row>
    <row r="31" spans="1:17" s="1" customFormat="1" ht="15.75" x14ac:dyDescent="0.2">
      <c r="A31" s="101">
        <f t="shared" si="5"/>
        <v>0.76800000000000002</v>
      </c>
      <c r="B31" s="205" t="s">
        <v>83</v>
      </c>
      <c r="C31" s="206">
        <v>1.2662640000000001</v>
      </c>
      <c r="D31" s="165">
        <v>0.76800000000000002</v>
      </c>
      <c r="E31" s="240">
        <f t="shared" si="6"/>
        <v>60.650859536399992</v>
      </c>
      <c r="F31" s="230">
        <v>0.71499999999999997</v>
      </c>
      <c r="G31" s="84">
        <f t="shared" si="0"/>
        <v>5.3000000000000047E-2</v>
      </c>
      <c r="H31" s="309">
        <v>32</v>
      </c>
      <c r="I31" s="131">
        <v>16.57</v>
      </c>
      <c r="J31" s="335">
        <f t="shared" si="1"/>
        <v>51.78125</v>
      </c>
      <c r="K31" s="240">
        <v>16.494</v>
      </c>
      <c r="L31" s="248">
        <f t="shared" si="2"/>
        <v>7.6000000000000512E-2</v>
      </c>
      <c r="M31" s="95">
        <f t="shared" si="3"/>
        <v>215.75520833333331</v>
      </c>
      <c r="N31" s="75">
        <f t="shared" si="4"/>
        <v>230.68531468531467</v>
      </c>
      <c r="O31" s="141">
        <f t="shared" si="7"/>
        <v>-14.930106351981351</v>
      </c>
      <c r="P31" s="117"/>
      <c r="Q31" s="3" t="s">
        <v>160</v>
      </c>
    </row>
    <row r="32" spans="1:17" s="1" customFormat="1" ht="15.75" x14ac:dyDescent="0.2">
      <c r="A32" s="101">
        <f t="shared" si="5"/>
        <v>1.639</v>
      </c>
      <c r="B32" s="205" t="s">
        <v>23</v>
      </c>
      <c r="C32" s="206">
        <v>2.0594420000000002</v>
      </c>
      <c r="D32" s="165">
        <v>1.639</v>
      </c>
      <c r="E32" s="240">
        <f t="shared" si="6"/>
        <v>79.584664195447104</v>
      </c>
      <c r="F32" s="230">
        <v>1.66</v>
      </c>
      <c r="G32" s="83">
        <f t="shared" si="0"/>
        <v>-2.0999999999999908E-2</v>
      </c>
      <c r="H32" s="308">
        <v>65.900000000000006</v>
      </c>
      <c r="I32" s="131">
        <v>55.88</v>
      </c>
      <c r="J32" s="338">
        <f t="shared" si="1"/>
        <v>84.795144157814875</v>
      </c>
      <c r="K32" s="240">
        <v>51.46</v>
      </c>
      <c r="L32" s="243">
        <f t="shared" si="2"/>
        <v>4.4200000000000017</v>
      </c>
      <c r="M32" s="95">
        <f t="shared" si="3"/>
        <v>340.93959731543629</v>
      </c>
      <c r="N32" s="74">
        <f t="shared" si="4"/>
        <v>310.00000000000006</v>
      </c>
      <c r="O32" s="99">
        <f t="shared" si="7"/>
        <v>30.939597315436231</v>
      </c>
      <c r="P32" s="117"/>
      <c r="Q32" s="3" t="s">
        <v>160</v>
      </c>
    </row>
    <row r="33" spans="1:17" s="1" customFormat="1" ht="15" hidden="1" customHeight="1" x14ac:dyDescent="0.2">
      <c r="A33" s="101" t="str">
        <f t="shared" si="5"/>
        <v>x</v>
      </c>
      <c r="B33" s="205" t="s">
        <v>24</v>
      </c>
      <c r="C33" s="206"/>
      <c r="D33" s="165">
        <v>0</v>
      </c>
      <c r="E33" s="240">
        <f t="shared" si="6"/>
        <v>0</v>
      </c>
      <c r="F33" s="230">
        <v>0</v>
      </c>
      <c r="G33" s="84">
        <f t="shared" si="0"/>
        <v>0</v>
      </c>
      <c r="H33" s="309"/>
      <c r="I33" s="131">
        <v>0</v>
      </c>
      <c r="J33" s="335" t="str">
        <f t="shared" si="1"/>
        <v/>
      </c>
      <c r="K33" s="240">
        <v>0</v>
      </c>
      <c r="L33" s="248">
        <f t="shared" si="2"/>
        <v>0</v>
      </c>
      <c r="M33" s="95" t="str">
        <f t="shared" si="3"/>
        <v/>
      </c>
      <c r="N33" s="75" t="str">
        <f t="shared" si="4"/>
        <v/>
      </c>
      <c r="O33" s="141">
        <f t="shared" si="7"/>
        <v>0</v>
      </c>
      <c r="P33" s="117"/>
      <c r="Q33" s="3" t="s">
        <v>160</v>
      </c>
    </row>
    <row r="34" spans="1:17" s="1" customFormat="1" ht="15.75" x14ac:dyDescent="0.2">
      <c r="A34" s="101">
        <f t="shared" si="5"/>
        <v>1.008</v>
      </c>
      <c r="B34" s="205" t="s">
        <v>25</v>
      </c>
      <c r="C34" s="206">
        <v>1.9280200000000001</v>
      </c>
      <c r="D34" s="165">
        <v>1.008</v>
      </c>
      <c r="E34" s="240">
        <f t="shared" si="6"/>
        <v>52.281615335940501</v>
      </c>
      <c r="F34" s="230">
        <v>1.206</v>
      </c>
      <c r="G34" s="84">
        <f t="shared" si="0"/>
        <v>-0.19799999999999995</v>
      </c>
      <c r="H34" s="309">
        <v>71</v>
      </c>
      <c r="I34" s="131">
        <v>43.716999999999999</v>
      </c>
      <c r="J34" s="335">
        <f t="shared" si="1"/>
        <v>61.573239436619723</v>
      </c>
      <c r="K34" s="240">
        <v>43.545999999999999</v>
      </c>
      <c r="L34" s="248">
        <f t="shared" si="2"/>
        <v>0.17099999999999937</v>
      </c>
      <c r="M34" s="95">
        <f t="shared" si="3"/>
        <v>433.70039682539687</v>
      </c>
      <c r="N34" s="75">
        <f t="shared" si="4"/>
        <v>361.07794361525703</v>
      </c>
      <c r="O34" s="141">
        <f t="shared" si="7"/>
        <v>72.622453210139838</v>
      </c>
      <c r="P34" s="117"/>
      <c r="Q34" s="3" t="s">
        <v>160</v>
      </c>
    </row>
    <row r="35" spans="1:17" s="1" customFormat="1" ht="15.75" x14ac:dyDescent="0.2">
      <c r="A35" s="101">
        <f t="shared" si="5"/>
        <v>0.32</v>
      </c>
      <c r="B35" s="205" t="s">
        <v>26</v>
      </c>
      <c r="C35" s="206">
        <v>0.91105999999999998</v>
      </c>
      <c r="D35" s="165">
        <v>0.32</v>
      </c>
      <c r="E35" s="240">
        <f t="shared" si="6"/>
        <v>35.123921585845061</v>
      </c>
      <c r="F35" s="230">
        <v>0.224</v>
      </c>
      <c r="G35" s="83">
        <f t="shared" si="0"/>
        <v>9.6000000000000002E-2</v>
      </c>
      <c r="H35" s="308">
        <v>7.45</v>
      </c>
      <c r="I35" s="131">
        <v>4.1070000000000002</v>
      </c>
      <c r="J35" s="338">
        <f t="shared" si="1"/>
        <v>55.127516778523486</v>
      </c>
      <c r="K35" s="240">
        <v>3.008</v>
      </c>
      <c r="L35" s="243">
        <f t="shared" si="2"/>
        <v>1.0990000000000002</v>
      </c>
      <c r="M35" s="95">
        <f t="shared" si="3"/>
        <v>128.34375</v>
      </c>
      <c r="N35" s="74">
        <f t="shared" si="4"/>
        <v>134.28571428571428</v>
      </c>
      <c r="O35" s="99">
        <f t="shared" si="7"/>
        <v>-5.9419642857142776</v>
      </c>
      <c r="P35" s="117"/>
      <c r="Q35" s="3" t="s">
        <v>160</v>
      </c>
    </row>
    <row r="36" spans="1:17" s="13" customFormat="1" ht="15.75" x14ac:dyDescent="0.25">
      <c r="A36" s="101">
        <f t="shared" si="5"/>
        <v>65.185000000000002</v>
      </c>
      <c r="B36" s="203" t="s">
        <v>59</v>
      </c>
      <c r="C36" s="204">
        <v>85.950463900000003</v>
      </c>
      <c r="D36" s="226">
        <f>SUM(D37:D44)</f>
        <v>65.185000000000002</v>
      </c>
      <c r="E36" s="78">
        <f t="shared" si="6"/>
        <v>75.840195668798486</v>
      </c>
      <c r="F36" s="130">
        <f>SUM(F37:F44)</f>
        <v>63.750999999999991</v>
      </c>
      <c r="G36" s="82">
        <f t="shared" si="0"/>
        <v>1.4340000000000117</v>
      </c>
      <c r="H36" s="307">
        <v>2902.011</v>
      </c>
      <c r="I36" s="130">
        <f>SUM(I37:I44)</f>
        <v>2041.7459999999999</v>
      </c>
      <c r="J36" s="341">
        <f t="shared" si="1"/>
        <v>70.356246065228561</v>
      </c>
      <c r="K36" s="241">
        <f>SUM(K37:K44)</f>
        <v>2062.8590000000004</v>
      </c>
      <c r="L36" s="247">
        <f t="shared" si="2"/>
        <v>-21.113000000000511</v>
      </c>
      <c r="M36" s="94">
        <f t="shared" si="3"/>
        <v>313.22328756615781</v>
      </c>
      <c r="N36" s="73">
        <f t="shared" si="4"/>
        <v>323.5806497152987</v>
      </c>
      <c r="O36" s="98">
        <f t="shared" si="7"/>
        <v>-10.357362149140897</v>
      </c>
      <c r="P36" s="117"/>
      <c r="Q36" s="3" t="s">
        <v>160</v>
      </c>
    </row>
    <row r="37" spans="1:17" s="17" customFormat="1" ht="15.75" x14ac:dyDescent="0.2">
      <c r="A37" s="101">
        <f t="shared" si="5"/>
        <v>0.18</v>
      </c>
      <c r="B37" s="205" t="s">
        <v>84</v>
      </c>
      <c r="C37" s="206">
        <v>0.29430000000000001</v>
      </c>
      <c r="D37" s="165">
        <v>0.18</v>
      </c>
      <c r="E37" s="240">
        <f t="shared" si="6"/>
        <v>61.162079510703357</v>
      </c>
      <c r="F37" s="230">
        <v>0.435</v>
      </c>
      <c r="G37" s="84">
        <f t="shared" si="0"/>
        <v>-0.255</v>
      </c>
      <c r="H37" s="309">
        <v>2.3109999999999999</v>
      </c>
      <c r="I37" s="131">
        <v>1.4239999999999999</v>
      </c>
      <c r="J37" s="335">
        <f t="shared" ref="J37:J68" si="10">IFERROR(I37/H37*100,"")</f>
        <v>61.618347035915185</v>
      </c>
      <c r="K37" s="240">
        <v>3.3530000000000002</v>
      </c>
      <c r="L37" s="248">
        <f t="shared" ref="L37:L68" si="11">IFERROR(I37-K37,"")</f>
        <v>-1.9290000000000003</v>
      </c>
      <c r="M37" s="95">
        <f t="shared" ref="M37:M68" si="12">IFERROR(IF(D37&gt;0,I37/D37*10,""),"")</f>
        <v>79.111111111111114</v>
      </c>
      <c r="N37" s="75">
        <f t="shared" ref="N37:N68" si="13">IFERROR(IF(F37&gt;0,K37/F37*10,""),"")</f>
        <v>77.080459770114956</v>
      </c>
      <c r="O37" s="141">
        <f t="shared" si="7"/>
        <v>2.0306513409961582</v>
      </c>
      <c r="P37" s="117"/>
      <c r="Q37" s="3" t="s">
        <v>160</v>
      </c>
    </row>
    <row r="38" spans="1:17" s="1" customFormat="1" ht="15.75" x14ac:dyDescent="0.2">
      <c r="A38" s="101">
        <f t="shared" si="5"/>
        <v>5.2999999999999999E-2</v>
      </c>
      <c r="B38" s="205" t="s">
        <v>85</v>
      </c>
      <c r="C38" s="206">
        <v>0.16769999999999999</v>
      </c>
      <c r="D38" s="165">
        <v>5.2999999999999999E-2</v>
      </c>
      <c r="E38" s="240">
        <f t="shared" si="6"/>
        <v>31.604054859868814</v>
      </c>
      <c r="F38" s="230">
        <v>0.24299999999999999</v>
      </c>
      <c r="G38" s="84">
        <f t="shared" si="0"/>
        <v>-0.19</v>
      </c>
      <c r="H38" s="309">
        <v>9</v>
      </c>
      <c r="I38" s="131">
        <v>0.91500000000000004</v>
      </c>
      <c r="J38" s="335">
        <f t="shared" si="10"/>
        <v>10.166666666666666</v>
      </c>
      <c r="K38" s="240">
        <v>8.6999999999999993</v>
      </c>
      <c r="L38" s="248">
        <f t="shared" si="11"/>
        <v>-7.7849999999999993</v>
      </c>
      <c r="M38" s="95">
        <f t="shared" si="12"/>
        <v>172.64150943396228</v>
      </c>
      <c r="N38" s="75">
        <f t="shared" si="13"/>
        <v>358.02469135802471</v>
      </c>
      <c r="O38" s="141">
        <f t="shared" si="7"/>
        <v>-185.38318192406243</v>
      </c>
      <c r="P38" s="117"/>
      <c r="Q38" s="3" t="s">
        <v>160</v>
      </c>
    </row>
    <row r="39" spans="1:17" s="3" customFormat="1" ht="15.75" x14ac:dyDescent="0.2">
      <c r="A39" s="101">
        <f t="shared" si="5"/>
        <v>1.49</v>
      </c>
      <c r="B39" s="207" t="s">
        <v>63</v>
      </c>
      <c r="C39" s="206">
        <v>2.3402778999999998</v>
      </c>
      <c r="D39" s="165">
        <v>1.49</v>
      </c>
      <c r="E39" s="240">
        <f t="shared" si="6"/>
        <v>63.667652461273939</v>
      </c>
      <c r="F39" s="230">
        <v>1.319</v>
      </c>
      <c r="G39" s="85">
        <f t="shared" si="0"/>
        <v>0.17100000000000004</v>
      </c>
      <c r="H39" s="310">
        <v>57.7</v>
      </c>
      <c r="I39" s="131">
        <v>24.83</v>
      </c>
      <c r="J39" s="342">
        <f t="shared" si="10"/>
        <v>43.032928942807622</v>
      </c>
      <c r="K39" s="240">
        <v>29.98</v>
      </c>
      <c r="L39" s="249">
        <f t="shared" si="11"/>
        <v>-5.1500000000000021</v>
      </c>
      <c r="M39" s="96">
        <f t="shared" si="12"/>
        <v>166.64429530201343</v>
      </c>
      <c r="N39" s="75">
        <f t="shared" si="13"/>
        <v>227.29340409401061</v>
      </c>
      <c r="O39" s="141">
        <f t="shared" si="7"/>
        <v>-60.649108791997179</v>
      </c>
      <c r="P39" s="117"/>
      <c r="Q39" s="3" t="s">
        <v>160</v>
      </c>
    </row>
    <row r="40" spans="1:17" s="1" customFormat="1" ht="15.75" x14ac:dyDescent="0.2">
      <c r="A40" s="101">
        <f t="shared" si="5"/>
        <v>27.6</v>
      </c>
      <c r="B40" s="205" t="s">
        <v>27</v>
      </c>
      <c r="C40" s="206">
        <v>33.767762000000005</v>
      </c>
      <c r="D40" s="165">
        <v>27.6</v>
      </c>
      <c r="E40" s="240">
        <f t="shared" si="6"/>
        <v>81.734762285993355</v>
      </c>
      <c r="F40" s="230">
        <v>28.24</v>
      </c>
      <c r="G40" s="84">
        <f t="shared" si="0"/>
        <v>-0.63999999999999702</v>
      </c>
      <c r="H40" s="309">
        <v>420.5</v>
      </c>
      <c r="I40" s="131">
        <v>304.89999999999998</v>
      </c>
      <c r="J40" s="335">
        <f t="shared" si="10"/>
        <v>72.508917954815686</v>
      </c>
      <c r="K40" s="240">
        <v>320</v>
      </c>
      <c r="L40" s="248">
        <f t="shared" si="11"/>
        <v>-15.100000000000023</v>
      </c>
      <c r="M40" s="95">
        <f t="shared" si="12"/>
        <v>110.47101449275361</v>
      </c>
      <c r="N40" s="75">
        <f t="shared" si="13"/>
        <v>113.31444759206801</v>
      </c>
      <c r="O40" s="141">
        <f t="shared" si="7"/>
        <v>-2.8434330993143959</v>
      </c>
      <c r="P40" s="117"/>
      <c r="Q40" s="3" t="s">
        <v>160</v>
      </c>
    </row>
    <row r="41" spans="1:17" s="1" customFormat="1" ht="15.75" x14ac:dyDescent="0.2">
      <c r="A41" s="101">
        <f t="shared" si="5"/>
        <v>18.349</v>
      </c>
      <c r="B41" s="205" t="s">
        <v>28</v>
      </c>
      <c r="C41" s="206">
        <v>22.410630000000001</v>
      </c>
      <c r="D41" s="165">
        <v>18.349</v>
      </c>
      <c r="E41" s="240">
        <f t="shared" si="6"/>
        <v>81.876323869520846</v>
      </c>
      <c r="F41" s="230">
        <v>12.930999999999999</v>
      </c>
      <c r="G41" s="83">
        <f t="shared" si="0"/>
        <v>5.418000000000001</v>
      </c>
      <c r="H41" s="308">
        <v>1350.1</v>
      </c>
      <c r="I41" s="131">
        <v>1100.9880000000001</v>
      </c>
      <c r="J41" s="338">
        <f t="shared" si="10"/>
        <v>81.548626027701658</v>
      </c>
      <c r="K41" s="240">
        <v>892.26199999999994</v>
      </c>
      <c r="L41" s="243">
        <f t="shared" si="11"/>
        <v>208.72600000000011</v>
      </c>
      <c r="M41" s="95">
        <f t="shared" si="12"/>
        <v>600.02615946373101</v>
      </c>
      <c r="N41" s="74">
        <f t="shared" si="13"/>
        <v>690.01778671409795</v>
      </c>
      <c r="O41" s="99">
        <f t="shared" si="7"/>
        <v>-89.991627250366946</v>
      </c>
      <c r="P41" s="117"/>
      <c r="Q41" s="3" t="s">
        <v>160</v>
      </c>
    </row>
    <row r="42" spans="1:17" s="1" customFormat="1" ht="15.75" x14ac:dyDescent="0.2">
      <c r="A42" s="101">
        <f t="shared" si="5"/>
        <v>12.189</v>
      </c>
      <c r="B42" s="205" t="s">
        <v>29</v>
      </c>
      <c r="C42" s="206">
        <v>21.542000000000002</v>
      </c>
      <c r="D42" s="165">
        <v>12.189</v>
      </c>
      <c r="E42" s="240">
        <f t="shared" si="6"/>
        <v>56.582490019496788</v>
      </c>
      <c r="F42" s="230">
        <v>15.696999999999999</v>
      </c>
      <c r="G42" s="83">
        <f t="shared" si="0"/>
        <v>-3.5079999999999991</v>
      </c>
      <c r="H42" s="308">
        <v>855</v>
      </c>
      <c r="I42" s="131">
        <v>407.27300000000002</v>
      </c>
      <c r="J42" s="338">
        <f t="shared" si="10"/>
        <v>47.634269005847955</v>
      </c>
      <c r="K42" s="240">
        <v>640.27200000000005</v>
      </c>
      <c r="L42" s="243">
        <f t="shared" si="11"/>
        <v>-232.99900000000002</v>
      </c>
      <c r="M42" s="95">
        <f t="shared" si="12"/>
        <v>334.13159406021828</v>
      </c>
      <c r="N42" s="75">
        <f t="shared" si="13"/>
        <v>407.8945021341658</v>
      </c>
      <c r="O42" s="141">
        <f t="shared" si="7"/>
        <v>-73.762908073947528</v>
      </c>
      <c r="P42" s="117"/>
      <c r="Q42" s="3" t="s">
        <v>160</v>
      </c>
    </row>
    <row r="43" spans="1:17" s="1" customFormat="1" ht="15.75" x14ac:dyDescent="0.2">
      <c r="A43" s="101">
        <f t="shared" si="5"/>
        <v>5.3239999999999998</v>
      </c>
      <c r="B43" s="205" t="s">
        <v>30</v>
      </c>
      <c r="C43" s="206">
        <v>5.4277940000000005</v>
      </c>
      <c r="D43" s="165">
        <v>5.3239999999999998</v>
      </c>
      <c r="E43" s="240">
        <f t="shared" si="6"/>
        <v>98.0877314061661</v>
      </c>
      <c r="F43" s="230">
        <v>4.8849999999999998</v>
      </c>
      <c r="G43" s="84">
        <f t="shared" si="0"/>
        <v>0.43900000000000006</v>
      </c>
      <c r="H43" s="309">
        <v>207.4</v>
      </c>
      <c r="I43" s="131">
        <v>201.416</v>
      </c>
      <c r="J43" s="335">
        <f t="shared" si="10"/>
        <v>97.114754098360663</v>
      </c>
      <c r="K43" s="240">
        <v>168.28200000000001</v>
      </c>
      <c r="L43" s="248">
        <f t="shared" si="11"/>
        <v>33.133999999999986</v>
      </c>
      <c r="M43" s="95">
        <f t="shared" si="12"/>
        <v>378.31705484598046</v>
      </c>
      <c r="N43" s="75">
        <f t="shared" si="13"/>
        <v>344.48720573183215</v>
      </c>
      <c r="O43" s="141">
        <f t="shared" si="7"/>
        <v>33.829849114148317</v>
      </c>
      <c r="P43" s="117"/>
      <c r="Q43" s="3" t="s">
        <v>160</v>
      </c>
    </row>
    <row r="44" spans="1:17" s="1" customFormat="1" ht="15" hidden="1" customHeight="1" x14ac:dyDescent="0.2">
      <c r="A44" s="101" t="str">
        <f t="shared" si="5"/>
        <v>x</v>
      </c>
      <c r="B44" s="205" t="s">
        <v>64</v>
      </c>
      <c r="C44" s="206">
        <v>0</v>
      </c>
      <c r="D44" s="165">
        <v>0</v>
      </c>
      <c r="E44" s="240">
        <f t="shared" si="6"/>
        <v>0</v>
      </c>
      <c r="F44" s="230">
        <v>1E-3</v>
      </c>
      <c r="G44" s="84">
        <f t="shared" si="0"/>
        <v>-1E-3</v>
      </c>
      <c r="H44" s="309"/>
      <c r="I44" s="131">
        <v>0</v>
      </c>
      <c r="J44" s="335" t="str">
        <f t="shared" si="10"/>
        <v/>
      </c>
      <c r="K44" s="240">
        <v>0.01</v>
      </c>
      <c r="L44" s="248">
        <f t="shared" si="11"/>
        <v>-0.01</v>
      </c>
      <c r="M44" s="95" t="str">
        <f t="shared" si="12"/>
        <v/>
      </c>
      <c r="N44" s="75">
        <f t="shared" si="13"/>
        <v>100</v>
      </c>
      <c r="O44" s="141">
        <f t="shared" si="7"/>
        <v>0</v>
      </c>
      <c r="P44" s="117"/>
      <c r="Q44" s="3" t="s">
        <v>160</v>
      </c>
    </row>
    <row r="45" spans="1:17" s="13" customFormat="1" ht="15.75" x14ac:dyDescent="0.25">
      <c r="A45" s="101">
        <f t="shared" si="5"/>
        <v>19.1617</v>
      </c>
      <c r="B45" s="203" t="s">
        <v>62</v>
      </c>
      <c r="C45" s="204">
        <v>22.729500999999999</v>
      </c>
      <c r="D45" s="226">
        <f>SUM(D46:D52)</f>
        <v>19.1617</v>
      </c>
      <c r="E45" s="78">
        <f t="shared" si="6"/>
        <v>84.30321457563015</v>
      </c>
      <c r="F45" s="130">
        <f>SUM(F46:F52)</f>
        <v>19.205000000000002</v>
      </c>
      <c r="G45" s="86">
        <f t="shared" si="0"/>
        <v>-4.3300000000002115E-2</v>
      </c>
      <c r="H45" s="332">
        <v>435.1</v>
      </c>
      <c r="I45" s="130">
        <f>SUM(I46:I52)</f>
        <v>290.34899999999999</v>
      </c>
      <c r="J45" s="336">
        <f t="shared" si="10"/>
        <v>66.731555964146168</v>
      </c>
      <c r="K45" s="241">
        <f>SUM(K46:K52)</f>
        <v>289.34899999999999</v>
      </c>
      <c r="L45" s="250">
        <f t="shared" si="11"/>
        <v>1</v>
      </c>
      <c r="M45" s="94">
        <f t="shared" si="12"/>
        <v>151.52569970305348</v>
      </c>
      <c r="N45" s="76">
        <f t="shared" si="13"/>
        <v>150.6633689143452</v>
      </c>
      <c r="O45" s="140">
        <f t="shared" si="7"/>
        <v>0.8623307887082774</v>
      </c>
      <c r="P45" s="158"/>
      <c r="Q45" s="112" t="s">
        <v>160</v>
      </c>
    </row>
    <row r="46" spans="1:17" s="1" customFormat="1" ht="15.75" x14ac:dyDescent="0.2">
      <c r="A46" s="101">
        <f t="shared" si="5"/>
        <v>1.8620000000000001</v>
      </c>
      <c r="B46" s="205" t="s">
        <v>86</v>
      </c>
      <c r="C46" s="206">
        <v>1.9829000000000001</v>
      </c>
      <c r="D46" s="165">
        <v>1.8620000000000001</v>
      </c>
      <c r="E46" s="240">
        <f t="shared" si="6"/>
        <v>93.90286953452015</v>
      </c>
      <c r="F46" s="230">
        <v>1.323</v>
      </c>
      <c r="G46" s="84">
        <f t="shared" si="0"/>
        <v>0.53900000000000015</v>
      </c>
      <c r="H46" s="327">
        <v>47</v>
      </c>
      <c r="I46" s="131">
        <v>50.921999999999997</v>
      </c>
      <c r="J46" s="335">
        <f t="shared" si="10"/>
        <v>108.34468085106381</v>
      </c>
      <c r="K46" s="240">
        <v>39</v>
      </c>
      <c r="L46" s="248">
        <f t="shared" si="11"/>
        <v>11.921999999999997</v>
      </c>
      <c r="M46" s="95">
        <f t="shared" si="12"/>
        <v>273.48012889366271</v>
      </c>
      <c r="N46" s="75">
        <f t="shared" si="13"/>
        <v>294.78458049886621</v>
      </c>
      <c r="O46" s="141">
        <f t="shared" si="7"/>
        <v>-21.304451605203496</v>
      </c>
      <c r="P46" s="117"/>
      <c r="Q46" s="3" t="s">
        <v>160</v>
      </c>
    </row>
    <row r="47" spans="1:17" s="1" customFormat="1" ht="15.75" x14ac:dyDescent="0.2">
      <c r="A47" s="101">
        <f t="shared" si="5"/>
        <v>0.23599999999999999</v>
      </c>
      <c r="B47" s="205" t="s">
        <v>87</v>
      </c>
      <c r="C47" s="206">
        <v>0.51249999999999996</v>
      </c>
      <c r="D47" s="165">
        <v>0.23599999999999999</v>
      </c>
      <c r="E47" s="240">
        <f t="shared" si="6"/>
        <v>46.048780487804883</v>
      </c>
      <c r="F47" s="230">
        <v>9.8000000000000004E-2</v>
      </c>
      <c r="G47" s="84">
        <f t="shared" si="0"/>
        <v>0.13799999999999998</v>
      </c>
      <c r="H47" s="327">
        <v>5.8</v>
      </c>
      <c r="I47" s="131">
        <v>3.5139999999999998</v>
      </c>
      <c r="J47" s="335">
        <f t="shared" si="10"/>
        <v>60.586206896551722</v>
      </c>
      <c r="K47" s="240">
        <v>4.5</v>
      </c>
      <c r="L47" s="248">
        <f t="shared" si="11"/>
        <v>-0.98600000000000021</v>
      </c>
      <c r="M47" s="95">
        <f t="shared" si="12"/>
        <v>148.89830508474577</v>
      </c>
      <c r="N47" s="75">
        <f t="shared" si="13"/>
        <v>459.18367346938771</v>
      </c>
      <c r="O47" s="141">
        <f t="shared" si="7"/>
        <v>-310.28536838464197</v>
      </c>
      <c r="P47" s="117"/>
      <c r="Q47" s="3" t="s">
        <v>160</v>
      </c>
    </row>
    <row r="48" spans="1:17" s="1" customFormat="1" ht="15.75" x14ac:dyDescent="0.2">
      <c r="A48" s="101">
        <f t="shared" si="5"/>
        <v>9.98</v>
      </c>
      <c r="B48" s="205" t="s">
        <v>88</v>
      </c>
      <c r="C48" s="206">
        <v>10.502910999999999</v>
      </c>
      <c r="D48" s="165">
        <v>9.98</v>
      </c>
      <c r="E48" s="240">
        <f t="shared" si="6"/>
        <v>95.021275530183985</v>
      </c>
      <c r="F48" s="230">
        <v>8.9450000000000003</v>
      </c>
      <c r="G48" s="84">
        <f t="shared" si="0"/>
        <v>1.0350000000000001</v>
      </c>
      <c r="H48" s="327">
        <v>173.8</v>
      </c>
      <c r="I48" s="131">
        <v>135.00899999999999</v>
      </c>
      <c r="J48" s="335">
        <f t="shared" si="10"/>
        <v>77.680667433831971</v>
      </c>
      <c r="K48" s="240">
        <v>135.95699999999999</v>
      </c>
      <c r="L48" s="248">
        <f t="shared" si="11"/>
        <v>-0.9480000000000075</v>
      </c>
      <c r="M48" s="95">
        <f t="shared" si="12"/>
        <v>135.27955911823645</v>
      </c>
      <c r="N48" s="75">
        <f t="shared" si="13"/>
        <v>151.99217439910564</v>
      </c>
      <c r="O48" s="141">
        <f t="shared" si="7"/>
        <v>-16.712615280869187</v>
      </c>
      <c r="P48" s="117"/>
      <c r="Q48" s="3" t="s">
        <v>160</v>
      </c>
    </row>
    <row r="49" spans="1:17" s="1" customFormat="1" ht="15.75" x14ac:dyDescent="0.2">
      <c r="A49" s="101">
        <f t="shared" si="5"/>
        <v>8.9999999999999993E-3</v>
      </c>
      <c r="B49" s="205" t="s">
        <v>89</v>
      </c>
      <c r="C49" s="206">
        <v>0.21940000000000001</v>
      </c>
      <c r="D49" s="165">
        <v>8.9999999999999993E-3</v>
      </c>
      <c r="E49" s="240">
        <f t="shared" si="6"/>
        <v>4.102096627164995</v>
      </c>
      <c r="F49" s="230">
        <v>5.2999999999999999E-2</v>
      </c>
      <c r="G49" s="84">
        <f t="shared" si="0"/>
        <v>-4.3999999999999997E-2</v>
      </c>
      <c r="H49" s="327">
        <v>5</v>
      </c>
      <c r="I49" s="131">
        <v>0.155</v>
      </c>
      <c r="J49" s="335">
        <f t="shared" si="10"/>
        <v>3.1</v>
      </c>
      <c r="K49" s="240">
        <v>1.2490000000000001</v>
      </c>
      <c r="L49" s="251">
        <f t="shared" si="11"/>
        <v>-1.0940000000000001</v>
      </c>
      <c r="M49" s="95">
        <f t="shared" si="12"/>
        <v>172.22222222222226</v>
      </c>
      <c r="N49" s="75">
        <f t="shared" si="13"/>
        <v>235.66037735849056</v>
      </c>
      <c r="O49" s="141">
        <f t="shared" si="7"/>
        <v>-63.438155136268307</v>
      </c>
      <c r="P49" s="117"/>
      <c r="Q49" s="3" t="s">
        <v>160</v>
      </c>
    </row>
    <row r="50" spans="1:17" s="1" customFormat="1" ht="15.75" x14ac:dyDescent="0.2">
      <c r="A50" s="101">
        <f t="shared" si="5"/>
        <v>0.4254</v>
      </c>
      <c r="B50" s="205" t="s">
        <v>101</v>
      </c>
      <c r="C50" s="206">
        <v>0.4254</v>
      </c>
      <c r="D50" s="165">
        <v>0.4254</v>
      </c>
      <c r="E50" s="240">
        <f t="shared" si="6"/>
        <v>100</v>
      </c>
      <c r="F50" s="230">
        <v>0.71199999999999997</v>
      </c>
      <c r="G50" s="84">
        <f t="shared" si="0"/>
        <v>-0.28659999999999997</v>
      </c>
      <c r="H50" s="327">
        <v>7.7</v>
      </c>
      <c r="I50" s="131">
        <v>7.55</v>
      </c>
      <c r="J50" s="335">
        <f t="shared" si="10"/>
        <v>98.051948051948045</v>
      </c>
      <c r="K50" s="240">
        <v>3.3849999999999998</v>
      </c>
      <c r="L50" s="251">
        <f t="shared" si="11"/>
        <v>4.165</v>
      </c>
      <c r="M50" s="95">
        <f t="shared" si="12"/>
        <v>177.48001880582979</v>
      </c>
      <c r="N50" s="75">
        <f t="shared" si="13"/>
        <v>47.542134831460672</v>
      </c>
      <c r="O50" s="141">
        <f t="shared" si="7"/>
        <v>129.93788397436913</v>
      </c>
      <c r="P50" s="117"/>
      <c r="Q50" s="3" t="s">
        <v>160</v>
      </c>
    </row>
    <row r="51" spans="1:17" s="1" customFormat="1" ht="15.75" x14ac:dyDescent="0.2">
      <c r="A51" s="101">
        <f t="shared" si="5"/>
        <v>1.0443</v>
      </c>
      <c r="B51" s="205" t="s">
        <v>90</v>
      </c>
      <c r="C51" s="206">
        <v>1.0443</v>
      </c>
      <c r="D51" s="165">
        <v>1.0443</v>
      </c>
      <c r="E51" s="240">
        <f t="shared" si="6"/>
        <v>100</v>
      </c>
      <c r="F51" s="230">
        <v>0.38700000000000001</v>
      </c>
      <c r="G51" s="84">
        <f t="shared" si="0"/>
        <v>0.6573</v>
      </c>
      <c r="H51" s="327">
        <v>18.5</v>
      </c>
      <c r="I51" s="131">
        <v>15.85</v>
      </c>
      <c r="J51" s="335">
        <f t="shared" si="10"/>
        <v>85.675675675675677</v>
      </c>
      <c r="K51" s="240">
        <v>6.35</v>
      </c>
      <c r="L51" s="251">
        <f t="shared" si="11"/>
        <v>9.5</v>
      </c>
      <c r="M51" s="95">
        <f t="shared" si="12"/>
        <v>151.77630948961027</v>
      </c>
      <c r="N51" s="75">
        <f t="shared" si="13"/>
        <v>164.08268733850127</v>
      </c>
      <c r="O51" s="141">
        <f t="shared" si="7"/>
        <v>-12.306377848891003</v>
      </c>
      <c r="P51" s="117"/>
      <c r="Q51" s="3" t="s">
        <v>160</v>
      </c>
    </row>
    <row r="52" spans="1:17" s="1" customFormat="1" ht="15.75" x14ac:dyDescent="0.2">
      <c r="A52" s="101">
        <f t="shared" si="5"/>
        <v>5.6050000000000004</v>
      </c>
      <c r="B52" s="205" t="s">
        <v>102</v>
      </c>
      <c r="C52" s="206">
        <v>8.04209</v>
      </c>
      <c r="D52" s="165">
        <v>5.6050000000000004</v>
      </c>
      <c r="E52" s="240">
        <f t="shared" si="6"/>
        <v>69.695812904356956</v>
      </c>
      <c r="F52" s="230">
        <v>7.6870000000000003</v>
      </c>
      <c r="G52" s="264">
        <f t="shared" si="0"/>
        <v>-2.0819999999999999</v>
      </c>
      <c r="H52" s="327">
        <v>177.3</v>
      </c>
      <c r="I52" s="131">
        <v>77.349000000000004</v>
      </c>
      <c r="J52" s="335">
        <f t="shared" si="10"/>
        <v>43.626057529610826</v>
      </c>
      <c r="K52" s="240">
        <v>98.908000000000001</v>
      </c>
      <c r="L52" s="252">
        <f t="shared" si="11"/>
        <v>-21.558999999999997</v>
      </c>
      <c r="M52" s="95">
        <f t="shared" si="12"/>
        <v>138</v>
      </c>
      <c r="N52" s="77">
        <f t="shared" si="13"/>
        <v>128.66918173539742</v>
      </c>
      <c r="O52" s="142">
        <f t="shared" si="7"/>
        <v>9.3308182646025841</v>
      </c>
      <c r="P52" s="117"/>
      <c r="Q52" s="3" t="s">
        <v>160</v>
      </c>
    </row>
    <row r="53" spans="1:17" s="13" customFormat="1" ht="15.75" x14ac:dyDescent="0.25">
      <c r="A53" s="101">
        <f t="shared" si="5"/>
        <v>18.516000000000002</v>
      </c>
      <c r="B53" s="208" t="s">
        <v>31</v>
      </c>
      <c r="C53" s="209">
        <v>28.436250999999999</v>
      </c>
      <c r="D53" s="227">
        <f>SUM(D54:D67)</f>
        <v>18.516000000000002</v>
      </c>
      <c r="E53" s="241">
        <f t="shared" si="6"/>
        <v>65.114068658347406</v>
      </c>
      <c r="F53" s="132">
        <f>SUM(F54:F67)</f>
        <v>22.262</v>
      </c>
      <c r="G53" s="153">
        <f t="shared" si="0"/>
        <v>-3.7459999999999987</v>
      </c>
      <c r="H53" s="328">
        <v>602.35299999999995</v>
      </c>
      <c r="I53" s="132">
        <f>SUM(I54:I67)</f>
        <v>413.44200000000001</v>
      </c>
      <c r="J53" s="337">
        <f t="shared" si="10"/>
        <v>68.637825328337371</v>
      </c>
      <c r="K53" s="241">
        <f>SUM(K54:K67)</f>
        <v>470.60699999999991</v>
      </c>
      <c r="L53" s="253">
        <f t="shared" si="11"/>
        <v>-57.164999999999907</v>
      </c>
      <c r="M53" s="94">
        <f t="shared" si="12"/>
        <v>223.2890473104342</v>
      </c>
      <c r="N53" s="78">
        <f t="shared" si="13"/>
        <v>211.3947533914293</v>
      </c>
      <c r="O53" s="143">
        <f t="shared" si="7"/>
        <v>11.894293919004895</v>
      </c>
      <c r="P53" s="158"/>
      <c r="Q53" s="112" t="s">
        <v>160</v>
      </c>
    </row>
    <row r="54" spans="1:17" s="17" customFormat="1" ht="15.75" x14ac:dyDescent="0.2">
      <c r="A54" s="101">
        <f t="shared" si="5"/>
        <v>0.92600000000000005</v>
      </c>
      <c r="B54" s="210" t="s">
        <v>91</v>
      </c>
      <c r="C54" s="206">
        <v>1.3974799999999998</v>
      </c>
      <c r="D54" s="165">
        <v>0.92600000000000005</v>
      </c>
      <c r="E54" s="240">
        <f t="shared" si="6"/>
        <v>66.262128975012175</v>
      </c>
      <c r="F54" s="230">
        <v>0.86099999999999999</v>
      </c>
      <c r="G54" s="265">
        <f t="shared" si="0"/>
        <v>6.5000000000000058E-2</v>
      </c>
      <c r="H54" s="329">
        <v>32.700000000000003</v>
      </c>
      <c r="I54" s="131">
        <v>17.059000000000001</v>
      </c>
      <c r="J54" s="338">
        <f t="shared" si="10"/>
        <v>52.168195718654431</v>
      </c>
      <c r="K54" s="240">
        <v>16.173999999999999</v>
      </c>
      <c r="L54" s="254">
        <f t="shared" si="11"/>
        <v>0.88500000000000156</v>
      </c>
      <c r="M54" s="97">
        <f t="shared" si="12"/>
        <v>184.22246220302378</v>
      </c>
      <c r="N54" s="79">
        <f t="shared" si="13"/>
        <v>187.85133565621368</v>
      </c>
      <c r="O54" s="144">
        <f t="shared" si="7"/>
        <v>-3.6288734531898967</v>
      </c>
      <c r="P54" s="117"/>
      <c r="Q54" s="3" t="s">
        <v>160</v>
      </c>
    </row>
    <row r="55" spans="1:17" s="1" customFormat="1" ht="15.75" x14ac:dyDescent="0.2">
      <c r="A55" s="101">
        <f t="shared" si="5"/>
        <v>1.1659999999999999</v>
      </c>
      <c r="B55" s="210" t="s">
        <v>92</v>
      </c>
      <c r="C55" s="206">
        <v>1.6974499999999999</v>
      </c>
      <c r="D55" s="165">
        <v>1.1659999999999999</v>
      </c>
      <c r="E55" s="240">
        <f t="shared" si="6"/>
        <v>68.691272202421288</v>
      </c>
      <c r="F55" s="230">
        <v>1.0960000000000001</v>
      </c>
      <c r="G55" s="83">
        <f t="shared" si="0"/>
        <v>6.999999999999984E-2</v>
      </c>
      <c r="H55" s="329">
        <v>53</v>
      </c>
      <c r="I55" s="131">
        <v>34.270000000000003</v>
      </c>
      <c r="J55" s="338">
        <f t="shared" si="10"/>
        <v>64.660377358490578</v>
      </c>
      <c r="K55" s="240">
        <v>21.88</v>
      </c>
      <c r="L55" s="255">
        <f t="shared" si="11"/>
        <v>12.390000000000004</v>
      </c>
      <c r="M55" s="97">
        <f t="shared" si="12"/>
        <v>293.9108061749572</v>
      </c>
      <c r="N55" s="75">
        <f t="shared" si="13"/>
        <v>199.63503649635032</v>
      </c>
      <c r="O55" s="141">
        <f t="shared" si="7"/>
        <v>94.275769678606878</v>
      </c>
      <c r="P55" s="117"/>
      <c r="Q55" s="3" t="s">
        <v>160</v>
      </c>
    </row>
    <row r="56" spans="1:17" s="1" customFormat="1" ht="15.75" x14ac:dyDescent="0.2">
      <c r="A56" s="101">
        <f t="shared" si="5"/>
        <v>1.5529999999999999</v>
      </c>
      <c r="B56" s="210" t="s">
        <v>93</v>
      </c>
      <c r="C56" s="206">
        <v>1.96763</v>
      </c>
      <c r="D56" s="165">
        <v>1.5529999999999999</v>
      </c>
      <c r="E56" s="240">
        <f t="shared" si="6"/>
        <v>78.927440626540559</v>
      </c>
      <c r="F56" s="230">
        <v>1.9610000000000001</v>
      </c>
      <c r="G56" s="83">
        <f t="shared" si="0"/>
        <v>-0.40800000000000014</v>
      </c>
      <c r="H56" s="329">
        <v>7.8</v>
      </c>
      <c r="I56" s="131">
        <v>7.7380000000000004</v>
      </c>
      <c r="J56" s="338">
        <f t="shared" si="10"/>
        <v>99.205128205128219</v>
      </c>
      <c r="K56" s="240">
        <v>9.1999999999999993</v>
      </c>
      <c r="L56" s="255">
        <f t="shared" si="11"/>
        <v>-1.4619999999999989</v>
      </c>
      <c r="M56" s="97">
        <f t="shared" si="12"/>
        <v>49.826142949130713</v>
      </c>
      <c r="N56" s="75">
        <f t="shared" si="13"/>
        <v>46.914839367669558</v>
      </c>
      <c r="O56" s="141">
        <f t="shared" si="7"/>
        <v>2.911303581461155</v>
      </c>
      <c r="P56" s="117"/>
      <c r="Q56" s="3" t="s">
        <v>160</v>
      </c>
    </row>
    <row r="57" spans="1:17" s="1" customFormat="1" ht="15.75" x14ac:dyDescent="0.2">
      <c r="A57" s="101">
        <f t="shared" si="5"/>
        <v>1.7490000000000001</v>
      </c>
      <c r="B57" s="210" t="s">
        <v>94</v>
      </c>
      <c r="C57" s="206">
        <v>2.5715699999999999</v>
      </c>
      <c r="D57" s="165">
        <v>1.7490000000000001</v>
      </c>
      <c r="E57" s="240">
        <f t="shared" si="6"/>
        <v>68.012925955739107</v>
      </c>
      <c r="F57" s="230">
        <v>2.0329999999999999</v>
      </c>
      <c r="G57" s="83">
        <f t="shared" si="0"/>
        <v>-0.28399999999999981</v>
      </c>
      <c r="H57" s="329">
        <v>35</v>
      </c>
      <c r="I57" s="131">
        <v>31.167000000000002</v>
      </c>
      <c r="J57" s="338">
        <f t="shared" si="10"/>
        <v>89.048571428571435</v>
      </c>
      <c r="K57" s="240">
        <v>29.417000000000002</v>
      </c>
      <c r="L57" s="255">
        <f t="shared" si="11"/>
        <v>1.75</v>
      </c>
      <c r="M57" s="97">
        <f t="shared" si="12"/>
        <v>178.19897084048026</v>
      </c>
      <c r="N57" s="75">
        <f t="shared" si="13"/>
        <v>144.69749139203148</v>
      </c>
      <c r="O57" s="141">
        <f t="shared" si="7"/>
        <v>33.501479448448777</v>
      </c>
      <c r="P57" s="117"/>
      <c r="Q57" s="3" t="s">
        <v>160</v>
      </c>
    </row>
    <row r="58" spans="1:17" s="1" customFormat="1" ht="15.75" x14ac:dyDescent="0.2">
      <c r="A58" s="101">
        <f t="shared" si="5"/>
        <v>0.152</v>
      </c>
      <c r="B58" s="210" t="s">
        <v>57</v>
      </c>
      <c r="C58" s="206">
        <v>0.34105000000000002</v>
      </c>
      <c r="D58" s="165">
        <v>0.152</v>
      </c>
      <c r="E58" s="240">
        <f t="shared" si="6"/>
        <v>44.568245125348191</v>
      </c>
      <c r="F58" s="230">
        <v>0.29399999999999998</v>
      </c>
      <c r="G58" s="83">
        <f t="shared" si="0"/>
        <v>-0.14199999999999999</v>
      </c>
      <c r="H58" s="329">
        <v>7.8</v>
      </c>
      <c r="I58" s="131">
        <v>4.657</v>
      </c>
      <c r="J58" s="338">
        <f t="shared" si="10"/>
        <v>59.705128205128212</v>
      </c>
      <c r="K58" s="240">
        <v>5.9859999999999998</v>
      </c>
      <c r="L58" s="243">
        <f t="shared" si="11"/>
        <v>-1.3289999999999997</v>
      </c>
      <c r="M58" s="97">
        <f t="shared" si="12"/>
        <v>306.38157894736844</v>
      </c>
      <c r="N58" s="75">
        <f t="shared" si="13"/>
        <v>203.60544217687075</v>
      </c>
      <c r="O58" s="141">
        <f t="shared" si="7"/>
        <v>102.77613677049769</v>
      </c>
      <c r="P58" s="117"/>
      <c r="Q58" s="3" t="s">
        <v>160</v>
      </c>
    </row>
    <row r="59" spans="1:17" s="1" customFormat="1" ht="15.75" x14ac:dyDescent="0.2">
      <c r="A59" s="101">
        <f t="shared" si="5"/>
        <v>0.53100000000000003</v>
      </c>
      <c r="B59" s="210" t="s">
        <v>32</v>
      </c>
      <c r="C59" s="206">
        <v>0.96162499999999995</v>
      </c>
      <c r="D59" s="165">
        <v>0.53100000000000003</v>
      </c>
      <c r="E59" s="240">
        <f t="shared" si="6"/>
        <v>55.219030287274151</v>
      </c>
      <c r="F59" s="230">
        <v>0.54200000000000004</v>
      </c>
      <c r="G59" s="83">
        <f t="shared" si="0"/>
        <v>-1.100000000000001E-2</v>
      </c>
      <c r="H59" s="329">
        <v>29.6</v>
      </c>
      <c r="I59" s="131">
        <v>18.242000000000001</v>
      </c>
      <c r="J59" s="338">
        <f t="shared" si="10"/>
        <v>61.628378378378379</v>
      </c>
      <c r="K59" s="240">
        <v>16.096</v>
      </c>
      <c r="L59" s="243">
        <f t="shared" si="11"/>
        <v>2.1460000000000008</v>
      </c>
      <c r="M59" s="97">
        <f t="shared" si="12"/>
        <v>343.54048964218458</v>
      </c>
      <c r="N59" s="75">
        <f t="shared" si="13"/>
        <v>296.97416974169744</v>
      </c>
      <c r="O59" s="141">
        <f t="shared" si="7"/>
        <v>46.566319900487144</v>
      </c>
      <c r="P59" s="117"/>
      <c r="Q59" s="3" t="s">
        <v>160</v>
      </c>
    </row>
    <row r="60" spans="1:17" s="1" customFormat="1" ht="15.75" x14ac:dyDescent="0.2">
      <c r="A60" s="101">
        <f t="shared" si="5"/>
        <v>0.52900000000000003</v>
      </c>
      <c r="B60" s="210" t="s">
        <v>60</v>
      </c>
      <c r="C60" s="206">
        <v>1.1023909999999999</v>
      </c>
      <c r="D60" s="165">
        <v>0.52900000000000003</v>
      </c>
      <c r="E60" s="240">
        <f t="shared" si="6"/>
        <v>47.986603664217149</v>
      </c>
      <c r="F60" s="230">
        <v>0.66200000000000003</v>
      </c>
      <c r="G60" s="83">
        <f t="shared" si="0"/>
        <v>-0.13300000000000001</v>
      </c>
      <c r="H60" s="329">
        <v>16.100000000000001</v>
      </c>
      <c r="I60" s="131">
        <v>11.172000000000001</v>
      </c>
      <c r="J60" s="338">
        <f t="shared" si="10"/>
        <v>69.391304347826093</v>
      </c>
      <c r="K60" s="240">
        <v>12.412000000000001</v>
      </c>
      <c r="L60" s="243">
        <f t="shared" si="11"/>
        <v>-1.2400000000000002</v>
      </c>
      <c r="M60" s="97">
        <f t="shared" si="12"/>
        <v>211.19092627599244</v>
      </c>
      <c r="N60" s="75">
        <f t="shared" si="13"/>
        <v>187.49244712990935</v>
      </c>
      <c r="O60" s="141">
        <f t="shared" si="7"/>
        <v>23.698479146083088</v>
      </c>
      <c r="P60" s="117"/>
      <c r="Q60" s="3" t="s">
        <v>160</v>
      </c>
    </row>
    <row r="61" spans="1:17" s="1" customFormat="1" ht="15.75" x14ac:dyDescent="0.2">
      <c r="A61" s="101">
        <f t="shared" si="5"/>
        <v>6.5000000000000002E-2</v>
      </c>
      <c r="B61" s="210" t="s">
        <v>33</v>
      </c>
      <c r="C61" s="206">
        <v>7.8299999999999995E-2</v>
      </c>
      <c r="D61" s="165">
        <v>6.5000000000000002E-2</v>
      </c>
      <c r="E61" s="240">
        <f t="shared" si="6"/>
        <v>83.014048531289916</v>
      </c>
      <c r="F61" s="230">
        <v>0.193</v>
      </c>
      <c r="G61" s="83">
        <f t="shared" si="0"/>
        <v>-0.128</v>
      </c>
      <c r="H61" s="314">
        <v>1.2</v>
      </c>
      <c r="I61" s="131">
        <v>1.37</v>
      </c>
      <c r="J61" s="338">
        <f t="shared" si="10"/>
        <v>114.16666666666669</v>
      </c>
      <c r="K61" s="240">
        <v>2.9460000000000002</v>
      </c>
      <c r="L61" s="243">
        <f t="shared" si="11"/>
        <v>-1.5760000000000001</v>
      </c>
      <c r="M61" s="97">
        <f t="shared" si="12"/>
        <v>210.76923076923077</v>
      </c>
      <c r="N61" s="75">
        <f t="shared" si="13"/>
        <v>152.64248704663214</v>
      </c>
      <c r="O61" s="141">
        <f t="shared" si="7"/>
        <v>58.126743722598633</v>
      </c>
      <c r="P61" s="117"/>
      <c r="Q61" s="3" t="s">
        <v>160</v>
      </c>
    </row>
    <row r="62" spans="1:17" s="1" customFormat="1" ht="15.75" x14ac:dyDescent="0.2">
      <c r="A62" s="101">
        <f t="shared" si="5"/>
        <v>0.51100000000000001</v>
      </c>
      <c r="B62" s="210" t="s">
        <v>95</v>
      </c>
      <c r="C62" s="206">
        <v>0.92663000000000006</v>
      </c>
      <c r="D62" s="165">
        <v>0.51100000000000001</v>
      </c>
      <c r="E62" s="240">
        <f t="shared" si="6"/>
        <v>55.146066930705885</v>
      </c>
      <c r="F62" s="230">
        <v>0.56000000000000005</v>
      </c>
      <c r="G62" s="83">
        <f t="shared" si="0"/>
        <v>-4.9000000000000044E-2</v>
      </c>
      <c r="H62" s="308">
        <v>33.5</v>
      </c>
      <c r="I62" s="131">
        <v>17.067</v>
      </c>
      <c r="J62" s="338">
        <f t="shared" si="10"/>
        <v>50.94626865671642</v>
      </c>
      <c r="K62" s="240">
        <v>22.372</v>
      </c>
      <c r="L62" s="243">
        <f t="shared" si="11"/>
        <v>-5.3049999999999997</v>
      </c>
      <c r="M62" s="97">
        <f t="shared" si="12"/>
        <v>333.99217221135029</v>
      </c>
      <c r="N62" s="75">
        <f t="shared" si="13"/>
        <v>399.49999999999994</v>
      </c>
      <c r="O62" s="141">
        <f t="shared" si="7"/>
        <v>-65.507827788649649</v>
      </c>
      <c r="P62" s="117"/>
      <c r="Q62" s="3" t="s">
        <v>160</v>
      </c>
    </row>
    <row r="63" spans="1:17" s="1" customFormat="1" ht="15.75" x14ac:dyDescent="0.2">
      <c r="A63" s="101">
        <f t="shared" si="5"/>
        <v>2.5219999999999998</v>
      </c>
      <c r="B63" s="210" t="s">
        <v>34</v>
      </c>
      <c r="C63" s="206">
        <v>3.0594299999999999</v>
      </c>
      <c r="D63" s="165">
        <v>2.5219999999999998</v>
      </c>
      <c r="E63" s="240">
        <f t="shared" si="6"/>
        <v>82.433655942446791</v>
      </c>
      <c r="F63" s="230">
        <v>2.2200000000000002</v>
      </c>
      <c r="G63" s="83">
        <f t="shared" si="0"/>
        <v>0.3019999999999996</v>
      </c>
      <c r="H63" s="308">
        <v>47.7</v>
      </c>
      <c r="I63" s="131">
        <v>42.771000000000001</v>
      </c>
      <c r="J63" s="338">
        <f t="shared" si="10"/>
        <v>89.666666666666657</v>
      </c>
      <c r="K63" s="240">
        <v>45.017000000000003</v>
      </c>
      <c r="L63" s="243">
        <f t="shared" si="11"/>
        <v>-2.2460000000000022</v>
      </c>
      <c r="M63" s="97">
        <f t="shared" si="12"/>
        <v>169.59159397303728</v>
      </c>
      <c r="N63" s="75">
        <f t="shared" si="13"/>
        <v>202.77927927927925</v>
      </c>
      <c r="O63" s="141">
        <f t="shared" si="7"/>
        <v>-33.187685306241974</v>
      </c>
      <c r="P63" s="117"/>
      <c r="Q63" s="3" t="s">
        <v>160</v>
      </c>
    </row>
    <row r="64" spans="1:17" s="1" customFormat="1" ht="15.75" x14ac:dyDescent="0.2">
      <c r="A64" s="101">
        <f t="shared" si="5"/>
        <v>0.39300000000000002</v>
      </c>
      <c r="B64" s="210" t="s">
        <v>35</v>
      </c>
      <c r="C64" s="206">
        <v>0.60256500000000002</v>
      </c>
      <c r="D64" s="165">
        <v>0.39300000000000002</v>
      </c>
      <c r="E64" s="240">
        <f t="shared" si="6"/>
        <v>65.22117945781784</v>
      </c>
      <c r="F64" s="230">
        <v>0.51200000000000001</v>
      </c>
      <c r="G64" s="84">
        <f t="shared" si="0"/>
        <v>-0.11899999999999999</v>
      </c>
      <c r="H64" s="309">
        <v>20.2</v>
      </c>
      <c r="I64" s="131">
        <v>8.9600000000000009</v>
      </c>
      <c r="J64" s="335">
        <f t="shared" si="10"/>
        <v>44.35643564356436</v>
      </c>
      <c r="K64" s="240">
        <v>13.153</v>
      </c>
      <c r="L64" s="248">
        <f t="shared" si="11"/>
        <v>-4.1929999999999996</v>
      </c>
      <c r="M64" s="97">
        <f t="shared" si="12"/>
        <v>227.98982188295167</v>
      </c>
      <c r="N64" s="75">
        <f t="shared" si="13"/>
        <v>256.89453125</v>
      </c>
      <c r="O64" s="141">
        <f t="shared" si="7"/>
        <v>-28.904709367048326</v>
      </c>
      <c r="P64" s="117"/>
      <c r="Q64" s="3" t="s">
        <v>160</v>
      </c>
    </row>
    <row r="65" spans="1:17" s="1" customFormat="1" ht="15.75" x14ac:dyDescent="0.2">
      <c r="A65" s="101">
        <f t="shared" si="5"/>
        <v>2.2469999999999999</v>
      </c>
      <c r="B65" s="205" t="s">
        <v>36</v>
      </c>
      <c r="C65" s="206">
        <v>4.0265699999999995</v>
      </c>
      <c r="D65" s="165">
        <v>2.2469999999999999</v>
      </c>
      <c r="E65" s="240">
        <f t="shared" si="6"/>
        <v>55.804319805690703</v>
      </c>
      <c r="F65" s="230">
        <v>2.778</v>
      </c>
      <c r="G65" s="83">
        <f t="shared" si="0"/>
        <v>-0.53100000000000014</v>
      </c>
      <c r="H65" s="308">
        <v>110</v>
      </c>
      <c r="I65" s="131">
        <v>88.266999999999996</v>
      </c>
      <c r="J65" s="338">
        <f t="shared" si="10"/>
        <v>80.242727272727265</v>
      </c>
      <c r="K65" s="240">
        <v>104.86799999999999</v>
      </c>
      <c r="L65" s="243">
        <f t="shared" si="11"/>
        <v>-16.600999999999999</v>
      </c>
      <c r="M65" s="95">
        <f t="shared" si="12"/>
        <v>392.82153983088563</v>
      </c>
      <c r="N65" s="75">
        <f t="shared" si="13"/>
        <v>377.49460043196541</v>
      </c>
      <c r="O65" s="141">
        <f t="shared" si="7"/>
        <v>15.326939398920217</v>
      </c>
      <c r="P65" s="117"/>
      <c r="Q65" s="3" t="s">
        <v>160</v>
      </c>
    </row>
    <row r="66" spans="1:17" s="1" customFormat="1" ht="15.75" x14ac:dyDescent="0.2">
      <c r="A66" s="101">
        <f t="shared" si="5"/>
        <v>5.101</v>
      </c>
      <c r="B66" s="210" t="s">
        <v>37</v>
      </c>
      <c r="C66" s="206">
        <v>8.6425599999999996</v>
      </c>
      <c r="D66" s="165">
        <v>5.101</v>
      </c>
      <c r="E66" s="240">
        <f t="shared" si="6"/>
        <v>59.021863892180093</v>
      </c>
      <c r="F66" s="230">
        <v>7.6879999999999997</v>
      </c>
      <c r="G66" s="83">
        <f t="shared" si="0"/>
        <v>-2.5869999999999997</v>
      </c>
      <c r="H66" s="308">
        <v>160.30000000000001</v>
      </c>
      <c r="I66" s="131">
        <v>97.131</v>
      </c>
      <c r="J66" s="338">
        <f t="shared" si="10"/>
        <v>60.593262632563935</v>
      </c>
      <c r="K66" s="240">
        <v>147.16999999999999</v>
      </c>
      <c r="L66" s="243">
        <f t="shared" si="11"/>
        <v>-50.038999999999987</v>
      </c>
      <c r="M66" s="95">
        <f t="shared" si="12"/>
        <v>190.41560478337578</v>
      </c>
      <c r="N66" s="75">
        <f t="shared" si="13"/>
        <v>191.42819979188346</v>
      </c>
      <c r="O66" s="141">
        <f t="shared" si="7"/>
        <v>-1.0125950085076738</v>
      </c>
      <c r="P66" s="117"/>
      <c r="Q66" s="3" t="s">
        <v>160</v>
      </c>
    </row>
    <row r="67" spans="1:17" s="1" customFormat="1" ht="15.75" x14ac:dyDescent="0.2">
      <c r="A67" s="101">
        <f t="shared" si="5"/>
        <v>1.071</v>
      </c>
      <c r="B67" s="210" t="s">
        <v>38</v>
      </c>
      <c r="C67" s="206">
        <v>1.0609999999999999</v>
      </c>
      <c r="D67" s="165">
        <v>1.071</v>
      </c>
      <c r="E67" s="240">
        <f t="shared" si="6"/>
        <v>100.94250706880301</v>
      </c>
      <c r="F67" s="230">
        <v>0.86199999999999999</v>
      </c>
      <c r="G67" s="83">
        <f t="shared" si="0"/>
        <v>0.20899999999999996</v>
      </c>
      <c r="H67" s="308">
        <v>47.453000000000003</v>
      </c>
      <c r="I67" s="131">
        <v>33.570999999999998</v>
      </c>
      <c r="J67" s="338">
        <f t="shared" si="10"/>
        <v>70.745790571723589</v>
      </c>
      <c r="K67" s="240">
        <v>23.916</v>
      </c>
      <c r="L67" s="243">
        <f t="shared" si="11"/>
        <v>9.6549999999999976</v>
      </c>
      <c r="M67" s="95">
        <f t="shared" si="12"/>
        <v>313.45471521942108</v>
      </c>
      <c r="N67" s="75">
        <f t="shared" si="13"/>
        <v>277.4477958236659</v>
      </c>
      <c r="O67" s="141">
        <f t="shared" si="7"/>
        <v>36.006919395755176</v>
      </c>
      <c r="P67" s="117"/>
      <c r="Q67" s="3" t="s">
        <v>160</v>
      </c>
    </row>
    <row r="68" spans="1:17" s="13" customFormat="1" ht="15.75" x14ac:dyDescent="0.25">
      <c r="A68" s="101">
        <f t="shared" si="5"/>
        <v>3.8210000000000002</v>
      </c>
      <c r="B68" s="211" t="s">
        <v>138</v>
      </c>
      <c r="C68" s="209">
        <v>4.1539869999999999</v>
      </c>
      <c r="D68" s="227">
        <f>SUM(D69:D74)</f>
        <v>3.8210000000000002</v>
      </c>
      <c r="E68" s="241">
        <f t="shared" si="6"/>
        <v>91.983918100851071</v>
      </c>
      <c r="F68" s="229">
        <f>SUM(F69:F74)</f>
        <v>3.66</v>
      </c>
      <c r="G68" s="104">
        <f t="shared" si="0"/>
        <v>0.16100000000000003</v>
      </c>
      <c r="H68" s="315">
        <v>147.1</v>
      </c>
      <c r="I68" s="296">
        <f>SUM(I69:I74)</f>
        <v>142.74299999999999</v>
      </c>
      <c r="J68" s="341">
        <f t="shared" si="10"/>
        <v>97.038069340584627</v>
      </c>
      <c r="K68" s="241">
        <f>SUM(K69:K74)</f>
        <v>114.82</v>
      </c>
      <c r="L68" s="256">
        <f t="shared" si="11"/>
        <v>27.923000000000002</v>
      </c>
      <c r="M68" s="102">
        <f t="shared" si="12"/>
        <v>373.57498037163043</v>
      </c>
      <c r="N68" s="103">
        <f t="shared" si="13"/>
        <v>313.71584699453547</v>
      </c>
      <c r="O68" s="127">
        <f t="shared" si="7"/>
        <v>59.859133377094963</v>
      </c>
      <c r="P68" s="158"/>
      <c r="Q68" s="112" t="s">
        <v>160</v>
      </c>
    </row>
    <row r="69" spans="1:17" s="1" customFormat="1" ht="15.75" x14ac:dyDescent="0.2">
      <c r="A69" s="101">
        <f t="shared" si="5"/>
        <v>0.59099999999999997</v>
      </c>
      <c r="B69" s="210" t="s">
        <v>96</v>
      </c>
      <c r="C69" s="206">
        <v>0.59074000000000004</v>
      </c>
      <c r="D69" s="165">
        <v>0.59099999999999997</v>
      </c>
      <c r="E69" s="240">
        <f t="shared" si="6"/>
        <v>100.04401259437314</v>
      </c>
      <c r="F69" s="230">
        <v>0.42599999999999999</v>
      </c>
      <c r="G69" s="83">
        <f t="shared" ref="G69:G101" si="14">IFERROR(D69-F69,"")</f>
        <v>0.16499999999999998</v>
      </c>
      <c r="H69" s="308">
        <v>20.100000000000001</v>
      </c>
      <c r="I69" s="131">
        <v>32.700000000000003</v>
      </c>
      <c r="J69" s="338">
        <f t="shared" ref="J69:J100" si="15">IFERROR(I69/H69*100,"")</f>
        <v>162.68656716417911</v>
      </c>
      <c r="K69" s="240">
        <v>21.041</v>
      </c>
      <c r="L69" s="243">
        <f t="shared" ref="L69:L100" si="16">IFERROR(I69-K69,"")</f>
        <v>11.659000000000002</v>
      </c>
      <c r="M69" s="97">
        <f t="shared" ref="M69:M101" si="17">IFERROR(IF(D69&gt;0,I69/D69*10,""),"")</f>
        <v>553.29949238578683</v>
      </c>
      <c r="N69" s="75">
        <f t="shared" ref="N69:N101" si="18">IFERROR(IF(F69&gt;0,K69/F69*10,""),"")</f>
        <v>493.92018779342726</v>
      </c>
      <c r="O69" s="141">
        <f t="shared" si="7"/>
        <v>59.379304592359574</v>
      </c>
      <c r="P69" s="117"/>
      <c r="Q69" s="3" t="s">
        <v>160</v>
      </c>
    </row>
    <row r="70" spans="1:17" s="1" customFormat="1" ht="15.75" x14ac:dyDescent="0.2">
      <c r="A70" s="101">
        <f t="shared" ref="A70:A101" si="19">IF(OR(D70="",D70=0),"x",D70)</f>
        <v>1.135</v>
      </c>
      <c r="B70" s="212" t="s">
        <v>39</v>
      </c>
      <c r="C70" s="206">
        <v>1.289002</v>
      </c>
      <c r="D70" s="165">
        <v>1.135</v>
      </c>
      <c r="E70" s="240">
        <f t="shared" ref="E70:E101" si="20">IFERROR(D70/C70*100,0)</f>
        <v>88.052617451330562</v>
      </c>
      <c r="F70" s="230">
        <v>1.083</v>
      </c>
      <c r="G70" s="83">
        <f t="shared" si="14"/>
        <v>5.2000000000000046E-2</v>
      </c>
      <c r="H70" s="308">
        <v>44</v>
      </c>
      <c r="I70" s="131">
        <v>28.375</v>
      </c>
      <c r="J70" s="338">
        <f t="shared" si="15"/>
        <v>64.48863636363636</v>
      </c>
      <c r="K70" s="240">
        <v>28.411000000000001</v>
      </c>
      <c r="L70" s="243">
        <f t="shared" si="16"/>
        <v>-3.6000000000001364E-2</v>
      </c>
      <c r="M70" s="97">
        <f t="shared" si="17"/>
        <v>250</v>
      </c>
      <c r="N70" s="75">
        <f t="shared" si="18"/>
        <v>262.33610341643583</v>
      </c>
      <c r="O70" s="141">
        <f t="shared" ref="O70:O101" si="21">IFERROR(M70-N70,0)</f>
        <v>-12.336103416435833</v>
      </c>
      <c r="P70" s="117"/>
      <c r="Q70" s="3" t="s">
        <v>160</v>
      </c>
    </row>
    <row r="71" spans="1:17" s="1" customFormat="1" ht="15.75" x14ac:dyDescent="0.2">
      <c r="A71" s="101">
        <f t="shared" si="19"/>
        <v>1.022</v>
      </c>
      <c r="B71" s="210" t="s">
        <v>40</v>
      </c>
      <c r="C71" s="206">
        <v>1.0685450000000001</v>
      </c>
      <c r="D71" s="165">
        <v>1.022</v>
      </c>
      <c r="E71" s="240">
        <f t="shared" si="20"/>
        <v>95.644076758582926</v>
      </c>
      <c r="F71" s="230">
        <v>1.093</v>
      </c>
      <c r="G71" s="83">
        <f t="shared" si="14"/>
        <v>-7.0999999999999952E-2</v>
      </c>
      <c r="H71" s="308">
        <v>47.4</v>
      </c>
      <c r="I71" s="131">
        <v>51.707999999999998</v>
      </c>
      <c r="J71" s="338">
        <f t="shared" si="15"/>
        <v>109.0886075949367</v>
      </c>
      <c r="K71" s="240">
        <v>41.167000000000002</v>
      </c>
      <c r="L71" s="243">
        <f t="shared" si="16"/>
        <v>10.540999999999997</v>
      </c>
      <c r="M71" s="97">
        <f t="shared" si="17"/>
        <v>505.94911937377685</v>
      </c>
      <c r="N71" s="75">
        <f t="shared" si="18"/>
        <v>376.64226898444656</v>
      </c>
      <c r="O71" s="141">
        <f t="shared" si="21"/>
        <v>129.30685038933029</v>
      </c>
      <c r="P71" s="117"/>
      <c r="Q71" s="3" t="s">
        <v>160</v>
      </c>
    </row>
    <row r="72" spans="1:17" s="1" customFormat="1" ht="15" hidden="1" customHeight="1" x14ac:dyDescent="0.2">
      <c r="A72" s="101" t="str">
        <f t="shared" si="19"/>
        <v>x</v>
      </c>
      <c r="B72" s="210" t="s">
        <v>136</v>
      </c>
      <c r="C72" s="206">
        <v>2.415E-3</v>
      </c>
      <c r="D72" s="165" t="s">
        <v>136</v>
      </c>
      <c r="E72" s="240">
        <f t="shared" si="20"/>
        <v>0</v>
      </c>
      <c r="F72" s="230" t="s">
        <v>136</v>
      </c>
      <c r="G72" s="83" t="str">
        <f t="shared" si="14"/>
        <v/>
      </c>
      <c r="H72" s="308"/>
      <c r="I72" s="131" t="s">
        <v>136</v>
      </c>
      <c r="J72" s="338" t="str">
        <f t="shared" si="15"/>
        <v/>
      </c>
      <c r="K72" s="240" t="s">
        <v>136</v>
      </c>
      <c r="L72" s="243" t="str">
        <f t="shared" si="16"/>
        <v/>
      </c>
      <c r="M72" s="97" t="str">
        <f t="shared" si="17"/>
        <v/>
      </c>
      <c r="N72" s="75" t="str">
        <f t="shared" si="18"/>
        <v/>
      </c>
      <c r="O72" s="141">
        <f t="shared" si="21"/>
        <v>0</v>
      </c>
      <c r="P72" s="117"/>
      <c r="Q72" s="3" t="s">
        <v>160</v>
      </c>
    </row>
    <row r="73" spans="1:17" s="1" customFormat="1" ht="15" hidden="1" customHeight="1" x14ac:dyDescent="0.2">
      <c r="A73" s="101" t="str">
        <f t="shared" si="19"/>
        <v>x</v>
      </c>
      <c r="B73" s="210" t="s">
        <v>136</v>
      </c>
      <c r="C73" s="206">
        <v>0</v>
      </c>
      <c r="D73" s="165" t="s">
        <v>136</v>
      </c>
      <c r="E73" s="240">
        <f t="shared" si="20"/>
        <v>0</v>
      </c>
      <c r="F73" s="230" t="s">
        <v>136</v>
      </c>
      <c r="G73" s="83" t="str">
        <f t="shared" si="14"/>
        <v/>
      </c>
      <c r="H73" s="308"/>
      <c r="I73" s="131" t="s">
        <v>136</v>
      </c>
      <c r="J73" s="338" t="str">
        <f t="shared" si="15"/>
        <v/>
      </c>
      <c r="K73" s="240" t="s">
        <v>136</v>
      </c>
      <c r="L73" s="243" t="str">
        <f t="shared" si="16"/>
        <v/>
      </c>
      <c r="M73" s="97" t="str">
        <f t="shared" si="17"/>
        <v/>
      </c>
      <c r="N73" s="75" t="str">
        <f t="shared" si="18"/>
        <v/>
      </c>
      <c r="O73" s="141">
        <f t="shared" si="21"/>
        <v>0</v>
      </c>
      <c r="P73" s="117"/>
      <c r="Q73" s="3" t="s">
        <v>160</v>
      </c>
    </row>
    <row r="74" spans="1:17" s="1" customFormat="1" ht="15.75" x14ac:dyDescent="0.2">
      <c r="A74" s="101">
        <f t="shared" si="19"/>
        <v>1.073</v>
      </c>
      <c r="B74" s="210" t="s">
        <v>41</v>
      </c>
      <c r="C74" s="206">
        <v>1.2057</v>
      </c>
      <c r="D74" s="165">
        <v>1.073</v>
      </c>
      <c r="E74" s="240">
        <f t="shared" si="20"/>
        <v>88.993945425893671</v>
      </c>
      <c r="F74" s="230">
        <v>1.0580000000000001</v>
      </c>
      <c r="G74" s="83">
        <f t="shared" si="14"/>
        <v>1.4999999999999902E-2</v>
      </c>
      <c r="H74" s="308">
        <v>35.6</v>
      </c>
      <c r="I74" s="131">
        <v>29.96</v>
      </c>
      <c r="J74" s="338">
        <f t="shared" si="15"/>
        <v>84.157303370786522</v>
      </c>
      <c r="K74" s="240">
        <v>24.201000000000001</v>
      </c>
      <c r="L74" s="243">
        <f t="shared" si="16"/>
        <v>5.7590000000000003</v>
      </c>
      <c r="M74" s="97">
        <f t="shared" si="17"/>
        <v>279.21714818266543</v>
      </c>
      <c r="N74" s="75">
        <f t="shared" si="18"/>
        <v>228.74291115311908</v>
      </c>
      <c r="O74" s="141">
        <f t="shared" si="21"/>
        <v>50.474237029546345</v>
      </c>
      <c r="P74" s="117"/>
      <c r="Q74" s="3" t="s">
        <v>160</v>
      </c>
    </row>
    <row r="75" spans="1:17" s="13" customFormat="1" ht="15.75" x14ac:dyDescent="0.25">
      <c r="A75" s="101">
        <f t="shared" si="19"/>
        <v>6.6999999999999993</v>
      </c>
      <c r="B75" s="208" t="s">
        <v>42</v>
      </c>
      <c r="C75" s="209">
        <v>8.1250204000000004</v>
      </c>
      <c r="D75" s="227">
        <f>SUM(D76:D88)</f>
        <v>6.6999999999999993</v>
      </c>
      <c r="E75" s="241">
        <f t="shared" si="20"/>
        <v>82.461331420164797</v>
      </c>
      <c r="F75" s="231">
        <f>SUM(F76:F88)</f>
        <v>6.4160000000000004</v>
      </c>
      <c r="G75" s="98">
        <f t="shared" si="14"/>
        <v>0.28399999999999892</v>
      </c>
      <c r="H75" s="236">
        <v>213.56479999999999</v>
      </c>
      <c r="I75" s="132">
        <f>SUM(I76:I88)</f>
        <v>182.49299999999999</v>
      </c>
      <c r="J75" s="78">
        <f t="shared" si="15"/>
        <v>85.450879545692928</v>
      </c>
      <c r="K75" s="241">
        <f>SUM(K76:K88)</f>
        <v>165.62200000000001</v>
      </c>
      <c r="L75" s="247">
        <f t="shared" si="16"/>
        <v>16.870999999999981</v>
      </c>
      <c r="M75" s="71">
        <f t="shared" si="17"/>
        <v>272.37761194029855</v>
      </c>
      <c r="N75" s="73">
        <f t="shared" si="18"/>
        <v>258.13902743142143</v>
      </c>
      <c r="O75" s="98">
        <f t="shared" si="21"/>
        <v>14.238584508877125</v>
      </c>
      <c r="P75" s="158"/>
      <c r="Q75" s="112" t="s">
        <v>160</v>
      </c>
    </row>
    <row r="76" spans="1:17" s="1" customFormat="1" ht="15.75" x14ac:dyDescent="0.2">
      <c r="A76" s="101">
        <f t="shared" si="19"/>
        <v>5.3999999999999999E-2</v>
      </c>
      <c r="B76" s="210" t="s">
        <v>139</v>
      </c>
      <c r="C76" s="206">
        <v>5.9600199999999999E-2</v>
      </c>
      <c r="D76" s="165">
        <v>5.3999999999999999E-2</v>
      </c>
      <c r="E76" s="240">
        <f t="shared" si="20"/>
        <v>90.603722806299302</v>
      </c>
      <c r="F76" s="230">
        <v>4.8000000000000001E-2</v>
      </c>
      <c r="G76" s="84">
        <f t="shared" si="14"/>
        <v>5.9999999999999984E-3</v>
      </c>
      <c r="H76" s="309">
        <v>0.5</v>
      </c>
      <c r="I76" s="131">
        <v>0.48499999999999999</v>
      </c>
      <c r="J76" s="335">
        <f t="shared" si="15"/>
        <v>97</v>
      </c>
      <c r="K76" s="240">
        <v>0.38700000000000001</v>
      </c>
      <c r="L76" s="248">
        <f t="shared" si="16"/>
        <v>9.7999999999999976E-2</v>
      </c>
      <c r="M76" s="97">
        <f t="shared" si="17"/>
        <v>89.81481481481481</v>
      </c>
      <c r="N76" s="75">
        <f t="shared" si="18"/>
        <v>80.625</v>
      </c>
      <c r="O76" s="141">
        <f t="shared" si="21"/>
        <v>9.1898148148148096</v>
      </c>
      <c r="P76" s="117"/>
      <c r="Q76" s="3" t="s">
        <v>160</v>
      </c>
    </row>
    <row r="77" spans="1:17" s="1" customFormat="1" ht="15.75" x14ac:dyDescent="0.2">
      <c r="A77" s="101">
        <f t="shared" si="19"/>
        <v>0.16600000000000001</v>
      </c>
      <c r="B77" s="210" t="s">
        <v>140</v>
      </c>
      <c r="C77" s="206">
        <v>0.16688999999999998</v>
      </c>
      <c r="D77" s="165">
        <v>0.16600000000000001</v>
      </c>
      <c r="E77" s="240">
        <f t="shared" si="20"/>
        <v>99.466714602432759</v>
      </c>
      <c r="F77" s="230">
        <v>0.14699999999999999</v>
      </c>
      <c r="G77" s="84">
        <f t="shared" si="14"/>
        <v>1.9000000000000017E-2</v>
      </c>
      <c r="H77" s="309">
        <v>1.6</v>
      </c>
      <c r="I77" s="131">
        <v>2.1589999999999998</v>
      </c>
      <c r="J77" s="335">
        <f t="shared" si="15"/>
        <v>134.93749999999997</v>
      </c>
      <c r="K77" s="240">
        <v>1.72</v>
      </c>
      <c r="L77" s="248">
        <f t="shared" si="16"/>
        <v>0.43899999999999983</v>
      </c>
      <c r="M77" s="97">
        <f t="shared" si="17"/>
        <v>130.06024096385539</v>
      </c>
      <c r="N77" s="75">
        <f t="shared" si="18"/>
        <v>117.00680272108843</v>
      </c>
      <c r="O77" s="141">
        <f t="shared" si="21"/>
        <v>13.053438242766958</v>
      </c>
      <c r="P77" s="117"/>
      <c r="Q77" s="3" t="s">
        <v>160</v>
      </c>
    </row>
    <row r="78" spans="1:17" s="1" customFormat="1" ht="15.75" x14ac:dyDescent="0.2">
      <c r="A78" s="101">
        <f t="shared" si="19"/>
        <v>0.41</v>
      </c>
      <c r="B78" s="210" t="s">
        <v>141</v>
      </c>
      <c r="C78" s="206">
        <v>0.52681619999999996</v>
      </c>
      <c r="D78" s="165">
        <v>0.41</v>
      </c>
      <c r="E78" s="240">
        <f t="shared" si="20"/>
        <v>77.826004591354632</v>
      </c>
      <c r="F78" s="230">
        <v>0.4</v>
      </c>
      <c r="G78" s="83">
        <f t="shared" si="14"/>
        <v>9.9999999999999534E-3</v>
      </c>
      <c r="H78" s="308">
        <v>7.3</v>
      </c>
      <c r="I78" s="131">
        <v>4.766</v>
      </c>
      <c r="J78" s="338">
        <f t="shared" si="15"/>
        <v>65.287671232876704</v>
      </c>
      <c r="K78" s="240">
        <v>6.7</v>
      </c>
      <c r="L78" s="243">
        <f t="shared" si="16"/>
        <v>-1.9340000000000002</v>
      </c>
      <c r="M78" s="97">
        <f t="shared" si="17"/>
        <v>116.2439024390244</v>
      </c>
      <c r="N78" s="75">
        <f t="shared" si="18"/>
        <v>167.5</v>
      </c>
      <c r="O78" s="141">
        <f t="shared" si="21"/>
        <v>-51.256097560975604</v>
      </c>
      <c r="P78" s="117"/>
      <c r="Q78" s="3" t="s">
        <v>160</v>
      </c>
    </row>
    <row r="79" spans="1:17" s="1" customFormat="1" ht="15.75" x14ac:dyDescent="0.2">
      <c r="A79" s="101">
        <f t="shared" si="19"/>
        <v>0.85</v>
      </c>
      <c r="B79" s="210" t="s">
        <v>43</v>
      </c>
      <c r="C79" s="206">
        <v>1.41788</v>
      </c>
      <c r="D79" s="165">
        <v>0.85</v>
      </c>
      <c r="E79" s="240">
        <f t="shared" si="20"/>
        <v>59.948655739554823</v>
      </c>
      <c r="F79" s="230">
        <v>0.68500000000000005</v>
      </c>
      <c r="G79" s="83">
        <f t="shared" si="14"/>
        <v>0.16499999999999992</v>
      </c>
      <c r="H79" s="308">
        <v>30</v>
      </c>
      <c r="I79" s="131">
        <v>20.6</v>
      </c>
      <c r="J79" s="338">
        <f t="shared" si="15"/>
        <v>68.666666666666671</v>
      </c>
      <c r="K79" s="240">
        <v>13.539</v>
      </c>
      <c r="L79" s="243">
        <f t="shared" si="16"/>
        <v>7.0610000000000017</v>
      </c>
      <c r="M79" s="97">
        <f t="shared" si="17"/>
        <v>242.35294117647061</v>
      </c>
      <c r="N79" s="75">
        <f t="shared" si="18"/>
        <v>197.64963503649631</v>
      </c>
      <c r="O79" s="141">
        <f t="shared" si="21"/>
        <v>44.703306139974302</v>
      </c>
      <c r="P79" s="117"/>
      <c r="Q79" s="3" t="s">
        <v>160</v>
      </c>
    </row>
    <row r="80" spans="1:17" s="1" customFormat="1" ht="15.75" x14ac:dyDescent="0.2">
      <c r="A80" s="101">
        <f t="shared" si="19"/>
        <v>0.80700000000000005</v>
      </c>
      <c r="B80" s="210" t="s">
        <v>44</v>
      </c>
      <c r="C80" s="206">
        <v>1.1144940000000001</v>
      </c>
      <c r="D80" s="165">
        <v>0.80700000000000005</v>
      </c>
      <c r="E80" s="240">
        <f t="shared" si="20"/>
        <v>72.409541908704753</v>
      </c>
      <c r="F80" s="230">
        <v>0.9</v>
      </c>
      <c r="G80" s="83">
        <f t="shared" si="14"/>
        <v>-9.2999999999999972E-2</v>
      </c>
      <c r="H80" s="308">
        <v>28.660800000000002</v>
      </c>
      <c r="I80" s="131">
        <v>17.553000000000001</v>
      </c>
      <c r="J80" s="338">
        <f t="shared" si="15"/>
        <v>61.24392899011891</v>
      </c>
      <c r="K80" s="240">
        <v>18.841999999999999</v>
      </c>
      <c r="L80" s="243">
        <f t="shared" si="16"/>
        <v>-1.2889999999999979</v>
      </c>
      <c r="M80" s="97">
        <f t="shared" si="17"/>
        <v>217.50929368029742</v>
      </c>
      <c r="N80" s="75">
        <f t="shared" si="18"/>
        <v>209.35555555555553</v>
      </c>
      <c r="O80" s="141">
        <f t="shared" si="21"/>
        <v>8.1537381247418921</v>
      </c>
      <c r="P80" s="117"/>
      <c r="Q80" s="3" t="s">
        <v>160</v>
      </c>
    </row>
    <row r="81" spans="1:17" s="1" customFormat="1" ht="15" hidden="1" customHeight="1" x14ac:dyDescent="0.2">
      <c r="A81" s="101" t="str">
        <f t="shared" si="19"/>
        <v>x</v>
      </c>
      <c r="B81" s="210" t="s">
        <v>136</v>
      </c>
      <c r="C81" s="206">
        <v>0</v>
      </c>
      <c r="D81" s="165" t="s">
        <v>136</v>
      </c>
      <c r="E81" s="240">
        <f t="shared" si="20"/>
        <v>0</v>
      </c>
      <c r="F81" s="230" t="s">
        <v>136</v>
      </c>
      <c r="G81" s="83" t="str">
        <f t="shared" si="14"/>
        <v/>
      </c>
      <c r="H81" s="308"/>
      <c r="I81" s="131" t="s">
        <v>136</v>
      </c>
      <c r="J81" s="338" t="str">
        <f t="shared" si="15"/>
        <v/>
      </c>
      <c r="K81" s="240" t="s">
        <v>136</v>
      </c>
      <c r="L81" s="243" t="str">
        <f t="shared" si="16"/>
        <v/>
      </c>
      <c r="M81" s="97" t="str">
        <f t="shared" si="17"/>
        <v/>
      </c>
      <c r="N81" s="75" t="str">
        <f t="shared" si="18"/>
        <v/>
      </c>
      <c r="O81" s="141">
        <f t="shared" si="21"/>
        <v>0</v>
      </c>
      <c r="P81" s="117"/>
      <c r="Q81" s="3" t="s">
        <v>160</v>
      </c>
    </row>
    <row r="82" spans="1:17" s="1" customFormat="1" ht="15" hidden="1" customHeight="1" x14ac:dyDescent="0.2">
      <c r="A82" s="101" t="str">
        <f t="shared" si="19"/>
        <v>x</v>
      </c>
      <c r="B82" s="210" t="s">
        <v>136</v>
      </c>
      <c r="C82" s="206">
        <v>0</v>
      </c>
      <c r="D82" s="165" t="s">
        <v>136</v>
      </c>
      <c r="E82" s="240">
        <f t="shared" si="20"/>
        <v>0</v>
      </c>
      <c r="F82" s="230" t="s">
        <v>136</v>
      </c>
      <c r="G82" s="83" t="str">
        <f t="shared" si="14"/>
        <v/>
      </c>
      <c r="H82" s="308"/>
      <c r="I82" s="131" t="s">
        <v>136</v>
      </c>
      <c r="J82" s="338" t="str">
        <f t="shared" si="15"/>
        <v/>
      </c>
      <c r="K82" s="240" t="s">
        <v>136</v>
      </c>
      <c r="L82" s="243" t="str">
        <f t="shared" si="16"/>
        <v/>
      </c>
      <c r="M82" s="97" t="str">
        <f t="shared" si="17"/>
        <v/>
      </c>
      <c r="N82" s="75" t="str">
        <f t="shared" si="18"/>
        <v/>
      </c>
      <c r="O82" s="141">
        <f t="shared" si="21"/>
        <v>0</v>
      </c>
      <c r="P82" s="117"/>
      <c r="Q82" s="3" t="s">
        <v>160</v>
      </c>
    </row>
    <row r="83" spans="1:17" s="1" customFormat="1" ht="15.75" x14ac:dyDescent="0.2">
      <c r="A83" s="101">
        <f t="shared" si="19"/>
        <v>0.83899999999999997</v>
      </c>
      <c r="B83" s="210" t="s">
        <v>45</v>
      </c>
      <c r="C83" s="206">
        <v>0.89700000000000002</v>
      </c>
      <c r="D83" s="165">
        <v>0.83899999999999997</v>
      </c>
      <c r="E83" s="240">
        <f t="shared" si="20"/>
        <v>93.534002229654405</v>
      </c>
      <c r="F83" s="230">
        <v>0.79200000000000004</v>
      </c>
      <c r="G83" s="83">
        <f t="shared" si="14"/>
        <v>4.6999999999999931E-2</v>
      </c>
      <c r="H83" s="308">
        <v>26.6</v>
      </c>
      <c r="I83" s="131">
        <v>27.795999999999999</v>
      </c>
      <c r="J83" s="338">
        <f t="shared" si="15"/>
        <v>104.49624060150376</v>
      </c>
      <c r="K83" s="240">
        <v>21.803999999999998</v>
      </c>
      <c r="L83" s="243">
        <f t="shared" si="16"/>
        <v>5.9920000000000009</v>
      </c>
      <c r="M83" s="97">
        <f t="shared" si="17"/>
        <v>331.2991656734207</v>
      </c>
      <c r="N83" s="75">
        <f t="shared" si="18"/>
        <v>275.30303030303025</v>
      </c>
      <c r="O83" s="141">
        <f t="shared" si="21"/>
        <v>55.996135370390448</v>
      </c>
      <c r="P83" s="117"/>
      <c r="Q83" s="3" t="s">
        <v>160</v>
      </c>
    </row>
    <row r="84" spans="1:17" s="1" customFormat="1" ht="15" hidden="1" customHeight="1" x14ac:dyDescent="0.2">
      <c r="A84" s="101" t="str">
        <f t="shared" si="19"/>
        <v>x</v>
      </c>
      <c r="B84" s="210" t="s">
        <v>136</v>
      </c>
      <c r="C84" s="206">
        <v>0</v>
      </c>
      <c r="D84" s="165" t="s">
        <v>136</v>
      </c>
      <c r="E84" s="240">
        <f t="shared" si="20"/>
        <v>0</v>
      </c>
      <c r="F84" s="230" t="s">
        <v>136</v>
      </c>
      <c r="G84" s="83" t="str">
        <f t="shared" si="14"/>
        <v/>
      </c>
      <c r="H84" s="308"/>
      <c r="I84" s="131" t="s">
        <v>136</v>
      </c>
      <c r="J84" s="338" t="str">
        <f t="shared" si="15"/>
        <v/>
      </c>
      <c r="K84" s="240" t="s">
        <v>136</v>
      </c>
      <c r="L84" s="243" t="str">
        <f t="shared" si="16"/>
        <v/>
      </c>
      <c r="M84" s="97" t="str">
        <f t="shared" si="17"/>
        <v/>
      </c>
      <c r="N84" s="75" t="str">
        <f t="shared" si="18"/>
        <v/>
      </c>
      <c r="O84" s="141">
        <f t="shared" si="21"/>
        <v>0</v>
      </c>
      <c r="P84" s="117"/>
      <c r="Q84" s="3" t="s">
        <v>160</v>
      </c>
    </row>
    <row r="85" spans="1:17" s="1" customFormat="1" ht="15.75" x14ac:dyDescent="0.2">
      <c r="A85" s="101">
        <f t="shared" si="19"/>
        <v>1.0109999999999999</v>
      </c>
      <c r="B85" s="210" t="s">
        <v>46</v>
      </c>
      <c r="C85" s="206">
        <v>1.0446</v>
      </c>
      <c r="D85" s="165">
        <v>1.0109999999999999</v>
      </c>
      <c r="E85" s="240">
        <f t="shared" si="20"/>
        <v>96.783457782883403</v>
      </c>
      <c r="F85" s="230">
        <v>0.82399999999999995</v>
      </c>
      <c r="G85" s="83">
        <f t="shared" si="14"/>
        <v>0.18699999999999994</v>
      </c>
      <c r="H85" s="308">
        <v>29.704000000000001</v>
      </c>
      <c r="I85" s="131">
        <v>30.318000000000001</v>
      </c>
      <c r="J85" s="338">
        <f t="shared" si="15"/>
        <v>102.06706167519526</v>
      </c>
      <c r="K85" s="240">
        <v>21.163</v>
      </c>
      <c r="L85" s="243">
        <f t="shared" si="16"/>
        <v>9.1550000000000011</v>
      </c>
      <c r="M85" s="97">
        <f t="shared" si="17"/>
        <v>299.88130563798222</v>
      </c>
      <c r="N85" s="75">
        <f t="shared" si="18"/>
        <v>256.83252427184465</v>
      </c>
      <c r="O85" s="141">
        <f t="shared" si="21"/>
        <v>43.048781366137575</v>
      </c>
      <c r="P85" s="117"/>
      <c r="Q85" s="3" t="s">
        <v>160</v>
      </c>
    </row>
    <row r="86" spans="1:17" s="1" customFormat="1" ht="15.75" x14ac:dyDescent="0.2">
      <c r="A86" s="101">
        <f t="shared" si="19"/>
        <v>0.65600000000000003</v>
      </c>
      <c r="B86" s="210" t="s">
        <v>47</v>
      </c>
      <c r="C86" s="206">
        <v>0.69152999999999998</v>
      </c>
      <c r="D86" s="165">
        <v>0.65600000000000003</v>
      </c>
      <c r="E86" s="240">
        <f t="shared" si="20"/>
        <v>94.862117334027445</v>
      </c>
      <c r="F86" s="230">
        <v>0.60099999999999998</v>
      </c>
      <c r="G86" s="83">
        <f t="shared" si="14"/>
        <v>5.5000000000000049E-2</v>
      </c>
      <c r="H86" s="308">
        <v>24</v>
      </c>
      <c r="I86" s="131">
        <v>24.457999999999998</v>
      </c>
      <c r="J86" s="338">
        <f t="shared" si="15"/>
        <v>101.90833333333333</v>
      </c>
      <c r="K86" s="240">
        <v>20.9</v>
      </c>
      <c r="L86" s="243">
        <f t="shared" si="16"/>
        <v>3.5579999999999998</v>
      </c>
      <c r="M86" s="97">
        <f t="shared" si="17"/>
        <v>372.83536585365852</v>
      </c>
      <c r="N86" s="75">
        <f t="shared" si="18"/>
        <v>347.75374376039935</v>
      </c>
      <c r="O86" s="141">
        <f t="shared" si="21"/>
        <v>25.08162209325917</v>
      </c>
      <c r="P86" s="117"/>
      <c r="Q86" s="3" t="s">
        <v>160</v>
      </c>
    </row>
    <row r="87" spans="1:17" s="1" customFormat="1" ht="15.75" x14ac:dyDescent="0.2">
      <c r="A87" s="101">
        <f t="shared" si="19"/>
        <v>1.4</v>
      </c>
      <c r="B87" s="210" t="s">
        <v>48</v>
      </c>
      <c r="C87" s="206">
        <v>1.6412</v>
      </c>
      <c r="D87" s="165">
        <v>1.4</v>
      </c>
      <c r="E87" s="240">
        <f t="shared" si="20"/>
        <v>85.303436509870821</v>
      </c>
      <c r="F87" s="230">
        <v>1.56</v>
      </c>
      <c r="G87" s="83">
        <f t="shared" si="14"/>
        <v>-0.16000000000000014</v>
      </c>
      <c r="H87" s="308">
        <v>48.5</v>
      </c>
      <c r="I87" s="131">
        <v>41</v>
      </c>
      <c r="J87" s="338">
        <f t="shared" si="15"/>
        <v>84.536082474226802</v>
      </c>
      <c r="K87" s="240">
        <v>45.9</v>
      </c>
      <c r="L87" s="243">
        <f t="shared" si="16"/>
        <v>-4.8999999999999986</v>
      </c>
      <c r="M87" s="97">
        <f t="shared" si="17"/>
        <v>292.85714285714289</v>
      </c>
      <c r="N87" s="75">
        <f t="shared" si="18"/>
        <v>294.23076923076917</v>
      </c>
      <c r="O87" s="141">
        <f t="shared" si="21"/>
        <v>-1.3736263736262799</v>
      </c>
      <c r="P87" s="117"/>
      <c r="Q87" s="3" t="s">
        <v>160</v>
      </c>
    </row>
    <row r="88" spans="1:17" s="1" customFormat="1" ht="15.75" x14ac:dyDescent="0.2">
      <c r="A88" s="101">
        <f t="shared" si="19"/>
        <v>0.50700000000000001</v>
      </c>
      <c r="B88" s="205" t="s">
        <v>49</v>
      </c>
      <c r="C88" s="206">
        <v>0.56501000000000001</v>
      </c>
      <c r="D88" s="165">
        <v>0.50700000000000001</v>
      </c>
      <c r="E88" s="240">
        <f t="shared" si="20"/>
        <v>89.732925080972009</v>
      </c>
      <c r="F88" s="230">
        <v>0.45900000000000002</v>
      </c>
      <c r="G88" s="83">
        <f t="shared" si="14"/>
        <v>4.7999999999999987E-2</v>
      </c>
      <c r="H88" s="308">
        <v>16.7</v>
      </c>
      <c r="I88" s="131">
        <v>13.358000000000001</v>
      </c>
      <c r="J88" s="338">
        <f t="shared" si="15"/>
        <v>79.988023952095816</v>
      </c>
      <c r="K88" s="240">
        <v>14.667</v>
      </c>
      <c r="L88" s="243">
        <f t="shared" si="16"/>
        <v>-1.3089999999999993</v>
      </c>
      <c r="M88" s="95">
        <f t="shared" si="17"/>
        <v>263.47140039447731</v>
      </c>
      <c r="N88" s="75">
        <f t="shared" si="18"/>
        <v>319.5424836601307</v>
      </c>
      <c r="O88" s="141">
        <f t="shared" si="21"/>
        <v>-56.071083265653385</v>
      </c>
      <c r="P88" s="117"/>
      <c r="Q88" s="3" t="s">
        <v>160</v>
      </c>
    </row>
    <row r="89" spans="1:17" s="13" customFormat="1" ht="15.75" x14ac:dyDescent="0.25">
      <c r="A89" s="101">
        <f t="shared" si="19"/>
        <v>3.7490000000000001</v>
      </c>
      <c r="B89" s="208" t="s">
        <v>50</v>
      </c>
      <c r="C89" s="209">
        <v>5.2589111000000006</v>
      </c>
      <c r="D89" s="227">
        <f>SUM(D90:D101)</f>
        <v>3.7490000000000001</v>
      </c>
      <c r="E89" s="241">
        <f t="shared" si="20"/>
        <v>71.288522066859045</v>
      </c>
      <c r="F89" s="231">
        <f>SUM(F90:F101)</f>
        <v>4.0469999999999997</v>
      </c>
      <c r="G89" s="98">
        <f t="shared" si="14"/>
        <v>-0.2979999999999996</v>
      </c>
      <c r="H89" s="236">
        <v>124.86500000000001</v>
      </c>
      <c r="I89" s="132">
        <f>SUM(I90:I101)</f>
        <v>81.361000000000004</v>
      </c>
      <c r="J89" s="78">
        <f t="shared" si="15"/>
        <v>65.159171905658113</v>
      </c>
      <c r="K89" s="78">
        <f>SUM(K90:K101)</f>
        <v>80.521000000000001</v>
      </c>
      <c r="L89" s="232">
        <f t="shared" si="16"/>
        <v>0.84000000000000341</v>
      </c>
      <c r="M89" s="71">
        <f t="shared" si="17"/>
        <v>217.02053881034942</v>
      </c>
      <c r="N89" s="73">
        <f t="shared" si="18"/>
        <v>198.96466518408701</v>
      </c>
      <c r="O89" s="98">
        <f t="shared" si="21"/>
        <v>18.055873626262411</v>
      </c>
      <c r="P89" s="158"/>
      <c r="Q89" s="112" t="s">
        <v>160</v>
      </c>
    </row>
    <row r="90" spans="1:17" s="1" customFormat="1" ht="15.75" x14ac:dyDescent="0.2">
      <c r="A90" s="101">
        <f t="shared" si="19"/>
        <v>0.49</v>
      </c>
      <c r="B90" s="210" t="s">
        <v>97</v>
      </c>
      <c r="C90" s="206">
        <v>0.48761340000000003</v>
      </c>
      <c r="D90" s="165">
        <v>0.49</v>
      </c>
      <c r="E90" s="240">
        <f t="shared" si="20"/>
        <v>100.48944512189368</v>
      </c>
      <c r="F90" s="230">
        <v>0.41199999999999998</v>
      </c>
      <c r="G90" s="84">
        <f t="shared" si="14"/>
        <v>7.8000000000000014E-2</v>
      </c>
      <c r="H90" s="309">
        <v>12.28</v>
      </c>
      <c r="I90" s="131">
        <v>13.872999999999999</v>
      </c>
      <c r="J90" s="335">
        <f t="shared" si="15"/>
        <v>112.97231270358306</v>
      </c>
      <c r="K90" s="240">
        <v>10.468999999999999</v>
      </c>
      <c r="L90" s="248">
        <f t="shared" si="16"/>
        <v>3.4039999999999999</v>
      </c>
      <c r="M90" s="97">
        <f t="shared" si="17"/>
        <v>283.12244897959181</v>
      </c>
      <c r="N90" s="75">
        <f t="shared" si="18"/>
        <v>254.10194174757282</v>
      </c>
      <c r="O90" s="141">
        <f t="shared" si="21"/>
        <v>29.020507232018986</v>
      </c>
      <c r="P90" s="117"/>
      <c r="Q90" s="3" t="s">
        <v>160</v>
      </c>
    </row>
    <row r="91" spans="1:17" s="1" customFormat="1" ht="15.75" x14ac:dyDescent="0.2">
      <c r="A91" s="101">
        <f t="shared" si="19"/>
        <v>0.63100000000000001</v>
      </c>
      <c r="B91" s="210" t="s">
        <v>98</v>
      </c>
      <c r="C91" s="206">
        <v>0.63097999999999999</v>
      </c>
      <c r="D91" s="165">
        <v>0.63100000000000001</v>
      </c>
      <c r="E91" s="240">
        <f t="shared" si="20"/>
        <v>100.00316967257284</v>
      </c>
      <c r="F91" s="230">
        <v>0.53600000000000003</v>
      </c>
      <c r="G91" s="83">
        <f t="shared" si="14"/>
        <v>9.4999999999999973E-2</v>
      </c>
      <c r="H91" s="308">
        <v>15.445</v>
      </c>
      <c r="I91" s="131">
        <v>9.4260000000000002</v>
      </c>
      <c r="J91" s="338">
        <f t="shared" si="15"/>
        <v>61.029459371965032</v>
      </c>
      <c r="K91" s="240">
        <v>9.1690000000000005</v>
      </c>
      <c r="L91" s="243">
        <f t="shared" si="16"/>
        <v>0.25699999999999967</v>
      </c>
      <c r="M91" s="97">
        <f t="shared" si="17"/>
        <v>149.38193343898573</v>
      </c>
      <c r="N91" s="75">
        <f t="shared" si="18"/>
        <v>171.06343283582089</v>
      </c>
      <c r="O91" s="141">
        <f t="shared" si="21"/>
        <v>-21.681499396835164</v>
      </c>
      <c r="P91" s="117"/>
      <c r="Q91" s="3" t="s">
        <v>160</v>
      </c>
    </row>
    <row r="92" spans="1:17" s="1" customFormat="1" ht="15.75" x14ac:dyDescent="0.2">
      <c r="A92" s="101">
        <f t="shared" si="19"/>
        <v>9.8000000000000004E-2</v>
      </c>
      <c r="B92" s="210" t="s">
        <v>61</v>
      </c>
      <c r="C92" s="206">
        <v>0.14951999999999999</v>
      </c>
      <c r="D92" s="165">
        <v>9.8000000000000004E-2</v>
      </c>
      <c r="E92" s="240">
        <f t="shared" si="20"/>
        <v>65.543071161048687</v>
      </c>
      <c r="F92" s="230">
        <v>0.107</v>
      </c>
      <c r="G92" s="83">
        <f t="shared" si="14"/>
        <v>-8.9999999999999941E-3</v>
      </c>
      <c r="H92" s="308">
        <v>3.56</v>
      </c>
      <c r="I92" s="131">
        <v>1.962</v>
      </c>
      <c r="J92" s="338">
        <f t="shared" si="15"/>
        <v>55.112359550561798</v>
      </c>
      <c r="K92" s="240">
        <v>2.0830000000000002</v>
      </c>
      <c r="L92" s="243">
        <f t="shared" si="16"/>
        <v>-0.12100000000000022</v>
      </c>
      <c r="M92" s="97">
        <f t="shared" si="17"/>
        <v>200.20408163265304</v>
      </c>
      <c r="N92" s="75">
        <f t="shared" si="18"/>
        <v>194.67289719626169</v>
      </c>
      <c r="O92" s="141">
        <f t="shared" si="21"/>
        <v>5.5311844363913565</v>
      </c>
      <c r="P92" s="117"/>
      <c r="Q92" s="3" t="s">
        <v>160</v>
      </c>
    </row>
    <row r="93" spans="1:17" s="1" customFormat="1" ht="15" hidden="1" customHeight="1" x14ac:dyDescent="0.2">
      <c r="A93" s="101" t="str">
        <f t="shared" si="19"/>
        <v>x</v>
      </c>
      <c r="B93" s="210" t="s">
        <v>136</v>
      </c>
      <c r="C93" s="206">
        <v>0</v>
      </c>
      <c r="D93" s="165" t="s">
        <v>136</v>
      </c>
      <c r="E93" s="240">
        <f t="shared" si="20"/>
        <v>0</v>
      </c>
      <c r="F93" s="230" t="s">
        <v>136</v>
      </c>
      <c r="G93" s="84" t="str">
        <f t="shared" si="14"/>
        <v/>
      </c>
      <c r="H93" s="309"/>
      <c r="I93" s="131" t="s">
        <v>136</v>
      </c>
      <c r="J93" s="335" t="str">
        <f t="shared" si="15"/>
        <v/>
      </c>
      <c r="K93" s="240" t="s">
        <v>136</v>
      </c>
      <c r="L93" s="248" t="str">
        <f t="shared" si="16"/>
        <v/>
      </c>
      <c r="M93" s="97" t="str">
        <f t="shared" si="17"/>
        <v/>
      </c>
      <c r="N93" s="75" t="str">
        <f t="shared" si="18"/>
        <v/>
      </c>
      <c r="O93" s="141">
        <f t="shared" si="21"/>
        <v>0</v>
      </c>
      <c r="P93" s="117"/>
      <c r="Q93" s="3" t="s">
        <v>160</v>
      </c>
    </row>
    <row r="94" spans="1:17" s="1" customFormat="1" ht="15.75" x14ac:dyDescent="0.2">
      <c r="A94" s="101">
        <f t="shared" si="19"/>
        <v>1.3759999999999999</v>
      </c>
      <c r="B94" s="210" t="s">
        <v>51</v>
      </c>
      <c r="C94" s="206">
        <v>2.0633656999999999</v>
      </c>
      <c r="D94" s="165">
        <v>1.3759999999999999</v>
      </c>
      <c r="E94" s="240">
        <f t="shared" si="20"/>
        <v>66.687160690904193</v>
      </c>
      <c r="F94" s="230">
        <v>1.647</v>
      </c>
      <c r="G94" s="83">
        <f t="shared" si="14"/>
        <v>-0.27100000000000013</v>
      </c>
      <c r="H94" s="298">
        <v>39</v>
      </c>
      <c r="I94" s="131">
        <v>30.751999999999999</v>
      </c>
      <c r="J94" s="338">
        <f t="shared" si="15"/>
        <v>78.851282051282041</v>
      </c>
      <c r="K94" s="240">
        <v>32.892000000000003</v>
      </c>
      <c r="L94" s="243">
        <f t="shared" si="16"/>
        <v>-2.1400000000000041</v>
      </c>
      <c r="M94" s="97">
        <f t="shared" si="17"/>
        <v>223.48837209302329</v>
      </c>
      <c r="N94" s="75">
        <f t="shared" si="18"/>
        <v>199.70856102003643</v>
      </c>
      <c r="O94" s="141">
        <f t="shared" si="21"/>
        <v>23.77981107298686</v>
      </c>
      <c r="P94" s="117"/>
      <c r="Q94" s="3" t="s">
        <v>160</v>
      </c>
    </row>
    <row r="95" spans="1:17" s="1" customFormat="1" ht="15.75" x14ac:dyDescent="0.2">
      <c r="A95" s="101">
        <f t="shared" si="19"/>
        <v>0.49199999999999999</v>
      </c>
      <c r="B95" s="210" t="s">
        <v>52</v>
      </c>
      <c r="C95" s="206">
        <v>0.52215999999999996</v>
      </c>
      <c r="D95" s="165">
        <v>0.49199999999999999</v>
      </c>
      <c r="E95" s="240">
        <f t="shared" si="20"/>
        <v>94.223992645932285</v>
      </c>
      <c r="F95" s="230">
        <v>0.54200000000000004</v>
      </c>
      <c r="G95" s="83">
        <f t="shared" si="14"/>
        <v>-5.0000000000000044E-2</v>
      </c>
      <c r="H95" s="308">
        <v>12</v>
      </c>
      <c r="I95" s="131">
        <v>5.7679999999999998</v>
      </c>
      <c r="J95" s="338">
        <f t="shared" si="15"/>
        <v>48.066666666666663</v>
      </c>
      <c r="K95" s="240">
        <v>5.6909999999999998</v>
      </c>
      <c r="L95" s="243">
        <f t="shared" si="16"/>
        <v>7.6999999999999957E-2</v>
      </c>
      <c r="M95" s="97">
        <f t="shared" si="17"/>
        <v>117.23577235772356</v>
      </c>
      <c r="N95" s="75">
        <f t="shared" si="18"/>
        <v>104.99999999999999</v>
      </c>
      <c r="O95" s="141">
        <f t="shared" si="21"/>
        <v>12.235772357723576</v>
      </c>
      <c r="P95" s="117"/>
      <c r="Q95" s="3" t="s">
        <v>160</v>
      </c>
    </row>
    <row r="96" spans="1:17" s="1" customFormat="1" ht="15.75" x14ac:dyDescent="0.2">
      <c r="A96" s="101">
        <f t="shared" si="19"/>
        <v>0.29699999999999999</v>
      </c>
      <c r="B96" s="210" t="s">
        <v>53</v>
      </c>
      <c r="C96" s="206">
        <v>0.42320999999999998</v>
      </c>
      <c r="D96" s="165">
        <v>0.29699999999999999</v>
      </c>
      <c r="E96" s="240">
        <f t="shared" si="20"/>
        <v>70.177925852413694</v>
      </c>
      <c r="F96" s="230">
        <v>0.23499999999999999</v>
      </c>
      <c r="G96" s="83">
        <f t="shared" si="14"/>
        <v>6.2E-2</v>
      </c>
      <c r="H96" s="308">
        <v>9.4</v>
      </c>
      <c r="I96" s="131">
        <v>6.41</v>
      </c>
      <c r="J96" s="338">
        <f t="shared" si="15"/>
        <v>68.191489361702125</v>
      </c>
      <c r="K96" s="240">
        <v>4.7270000000000003</v>
      </c>
      <c r="L96" s="243">
        <f t="shared" si="16"/>
        <v>1.6829999999999998</v>
      </c>
      <c r="M96" s="97">
        <f t="shared" si="17"/>
        <v>215.82491582491585</v>
      </c>
      <c r="N96" s="75">
        <f t="shared" si="18"/>
        <v>201.14893617021281</v>
      </c>
      <c r="O96" s="141">
        <f t="shared" si="21"/>
        <v>14.675979654703042</v>
      </c>
      <c r="P96" s="117"/>
      <c r="Q96" s="3" t="s">
        <v>160</v>
      </c>
    </row>
    <row r="97" spans="1:17" s="1" customFormat="1" ht="15" hidden="1" customHeight="1" x14ac:dyDescent="0.2">
      <c r="A97" s="101" t="str">
        <f t="shared" si="19"/>
        <v>x</v>
      </c>
      <c r="B97" s="210" t="s">
        <v>82</v>
      </c>
      <c r="C97" s="206">
        <v>0.25474200000000002</v>
      </c>
      <c r="D97" s="165">
        <v>0</v>
      </c>
      <c r="E97" s="240">
        <f t="shared" si="20"/>
        <v>0</v>
      </c>
      <c r="F97" s="230">
        <v>0.25</v>
      </c>
      <c r="G97" s="83">
        <f t="shared" si="14"/>
        <v>-0.25</v>
      </c>
      <c r="H97" s="308">
        <v>7.9</v>
      </c>
      <c r="I97" s="131">
        <v>0</v>
      </c>
      <c r="J97" s="338">
        <f t="shared" si="15"/>
        <v>0</v>
      </c>
      <c r="K97" s="240">
        <v>5</v>
      </c>
      <c r="L97" s="243">
        <f t="shared" si="16"/>
        <v>-5</v>
      </c>
      <c r="M97" s="97" t="str">
        <f t="shared" si="17"/>
        <v/>
      </c>
      <c r="N97" s="75">
        <f t="shared" si="18"/>
        <v>200</v>
      </c>
      <c r="O97" s="141">
        <f t="shared" si="21"/>
        <v>0</v>
      </c>
      <c r="P97" s="117"/>
      <c r="Q97" s="3" t="s">
        <v>160</v>
      </c>
    </row>
    <row r="98" spans="1:17" s="1" customFormat="1" ht="15" hidden="1" customHeight="1" x14ac:dyDescent="0.2">
      <c r="A98" s="101" t="str">
        <f t="shared" si="19"/>
        <v>x</v>
      </c>
      <c r="B98" s="210" t="s">
        <v>154</v>
      </c>
      <c r="C98" s="206">
        <v>0</v>
      </c>
      <c r="D98" s="165" t="s">
        <v>136</v>
      </c>
      <c r="E98" s="240">
        <f t="shared" si="20"/>
        <v>0</v>
      </c>
      <c r="F98" s="230" t="s">
        <v>136</v>
      </c>
      <c r="G98" s="83" t="str">
        <f t="shared" si="14"/>
        <v/>
      </c>
      <c r="H98" s="308"/>
      <c r="I98" s="131" t="s">
        <v>136</v>
      </c>
      <c r="J98" s="338" t="str">
        <f t="shared" si="15"/>
        <v/>
      </c>
      <c r="K98" s="240" t="s">
        <v>136</v>
      </c>
      <c r="L98" s="243" t="str">
        <f t="shared" si="16"/>
        <v/>
      </c>
      <c r="M98" s="92" t="str">
        <f t="shared" si="17"/>
        <v/>
      </c>
      <c r="N98" s="75" t="str">
        <f t="shared" si="18"/>
        <v/>
      </c>
      <c r="O98" s="141">
        <f t="shared" si="21"/>
        <v>0</v>
      </c>
      <c r="P98" s="117"/>
      <c r="Q98" s="3" t="s">
        <v>160</v>
      </c>
    </row>
    <row r="99" spans="1:17" s="1" customFormat="1" ht="15.75" hidden="1" x14ac:dyDescent="0.2">
      <c r="A99" s="101" t="str">
        <f t="shared" si="19"/>
        <v>x</v>
      </c>
      <c r="B99" s="210" t="s">
        <v>55</v>
      </c>
      <c r="C99" s="206">
        <v>5.9799999999999999E-2</v>
      </c>
      <c r="D99" s="165">
        <v>0</v>
      </c>
      <c r="E99" s="240">
        <f t="shared" si="20"/>
        <v>0</v>
      </c>
      <c r="F99" s="230">
        <v>0</v>
      </c>
      <c r="G99" s="83">
        <f t="shared" si="14"/>
        <v>0</v>
      </c>
      <c r="H99" s="308">
        <v>2.38</v>
      </c>
      <c r="I99" s="131">
        <v>0</v>
      </c>
      <c r="J99" s="338">
        <f t="shared" si="15"/>
        <v>0</v>
      </c>
      <c r="K99" s="240">
        <v>0</v>
      </c>
      <c r="L99" s="243">
        <f t="shared" si="16"/>
        <v>0</v>
      </c>
      <c r="M99" s="92" t="str">
        <f t="shared" si="17"/>
        <v/>
      </c>
      <c r="N99" s="75" t="str">
        <f t="shared" si="18"/>
        <v/>
      </c>
      <c r="O99" s="141">
        <f t="shared" si="21"/>
        <v>0</v>
      </c>
      <c r="P99" s="117"/>
      <c r="Q99" s="3" t="s">
        <v>160</v>
      </c>
    </row>
    <row r="100" spans="1:17" s="1" customFormat="1" ht="15" customHeight="1" x14ac:dyDescent="0.2">
      <c r="A100" s="101">
        <f t="shared" si="19"/>
        <v>0.32900000000000001</v>
      </c>
      <c r="B100" s="210" t="s">
        <v>56</v>
      </c>
      <c r="C100" s="206">
        <v>0.62569000000000008</v>
      </c>
      <c r="D100" s="165">
        <v>0.32900000000000001</v>
      </c>
      <c r="E100" s="240">
        <f t="shared" si="20"/>
        <v>52.581949527721392</v>
      </c>
      <c r="F100" s="230">
        <v>0.27600000000000002</v>
      </c>
      <c r="G100" s="83">
        <f t="shared" si="14"/>
        <v>5.2999999999999992E-2</v>
      </c>
      <c r="H100" s="308">
        <v>22.4</v>
      </c>
      <c r="I100" s="131">
        <v>12.503</v>
      </c>
      <c r="J100" s="338">
        <f t="shared" si="15"/>
        <v>55.816964285714285</v>
      </c>
      <c r="K100" s="240">
        <v>10.02</v>
      </c>
      <c r="L100" s="243">
        <f t="shared" si="16"/>
        <v>2.4830000000000005</v>
      </c>
      <c r="M100" s="92">
        <f t="shared" si="17"/>
        <v>380.03039513677811</v>
      </c>
      <c r="N100" s="75">
        <f t="shared" si="18"/>
        <v>363.04347826086951</v>
      </c>
      <c r="O100" s="141">
        <f t="shared" si="21"/>
        <v>16.986916875908605</v>
      </c>
      <c r="P100" s="117"/>
      <c r="Q100" s="3" t="s">
        <v>160</v>
      </c>
    </row>
    <row r="101" spans="1:17" s="1" customFormat="1" ht="15.75" x14ac:dyDescent="0.2">
      <c r="A101" s="101">
        <f t="shared" si="19"/>
        <v>3.5999999999999997E-2</v>
      </c>
      <c r="B101" s="213" t="s">
        <v>99</v>
      </c>
      <c r="C101" s="193">
        <v>4.1700000000000001E-2</v>
      </c>
      <c r="D101" s="155">
        <v>3.5999999999999997E-2</v>
      </c>
      <c r="E101" s="266">
        <f t="shared" si="20"/>
        <v>86.330935251798564</v>
      </c>
      <c r="F101" s="238">
        <v>4.2000000000000003E-2</v>
      </c>
      <c r="G101" s="91">
        <f t="shared" si="14"/>
        <v>-6.0000000000000053E-3</v>
      </c>
      <c r="H101" s="316">
        <v>0.5</v>
      </c>
      <c r="I101" s="133">
        <v>0.66700000000000004</v>
      </c>
      <c r="J101" s="348">
        <f t="shared" ref="J101" si="22">IFERROR(I101/H101*100,"")</f>
        <v>133.4</v>
      </c>
      <c r="K101" s="266">
        <v>0.47</v>
      </c>
      <c r="L101" s="246">
        <f t="shared" ref="L101" si="23">IFERROR(I101-K101,"")</f>
        <v>0.19700000000000006</v>
      </c>
      <c r="M101" s="122">
        <f t="shared" si="17"/>
        <v>185.27777777777777</v>
      </c>
      <c r="N101" s="80">
        <f t="shared" si="18"/>
        <v>111.9047619047619</v>
      </c>
      <c r="O101" s="145">
        <f t="shared" si="21"/>
        <v>73.373015873015873</v>
      </c>
      <c r="P101" s="117"/>
      <c r="Q101" s="3" t="s">
        <v>160</v>
      </c>
    </row>
  </sheetData>
  <mergeCells count="7">
    <mergeCell ref="B1:O1"/>
    <mergeCell ref="B3:B4"/>
    <mergeCell ref="D3:G3"/>
    <mergeCell ref="M3:O3"/>
    <mergeCell ref="B2:O2"/>
    <mergeCell ref="C3:C4"/>
    <mergeCell ref="H3:L3"/>
  </mergeCells>
  <printOptions horizontalCentered="1"/>
  <pageMargins left="0" right="0" top="0" bottom="0" header="0" footer="0"/>
  <pageSetup paperSize="9" scale="64" fitToHeight="2" orientation="landscape" r:id="rId1"/>
  <rowBreaks count="1" manualBreakCount="1">
    <brk id="52" min="1" max="12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rgb="FF92D050"/>
    <pageSetUpPr fitToPage="1"/>
  </sheetPr>
  <dimension ref="A1:P101"/>
  <sheetViews>
    <sheetView showGridLines="0" showZeros="0" tabSelected="1" topLeftCell="B1" zoomScaleNormal="100" workbookViewId="0">
      <selection activeCell="B3" sqref="B3:B4"/>
    </sheetView>
  </sheetViews>
  <sheetFormatPr defaultColWidth="9.140625" defaultRowHeight="15" x14ac:dyDescent="0.2"/>
  <cols>
    <col min="1" max="1" width="9.140625" style="38" hidden="1" customWidth="1"/>
    <col min="2" max="2" width="33.42578125" style="38" customWidth="1"/>
    <col min="3" max="3" width="18" style="38" hidden="1" customWidth="1"/>
    <col min="4" max="4" width="16.140625" style="38" customWidth="1"/>
    <col min="5" max="5" width="10.7109375" style="38" hidden="1" customWidth="1"/>
    <col min="6" max="6" width="11.5703125" style="38" customWidth="1"/>
    <col min="7" max="7" width="12.42578125" style="38" customWidth="1"/>
    <col min="8" max="12" width="9.140625" style="173"/>
    <col min="13" max="14" width="9.140625" style="38"/>
    <col min="15" max="15" width="12.7109375" style="38" hidden="1" customWidth="1"/>
    <col min="16" max="16" width="32.28515625" style="38" customWidth="1"/>
    <col min="17" max="16384" width="9.140625" style="38"/>
  </cols>
  <sheetData>
    <row r="1" spans="1:16" ht="26.25" customHeight="1" x14ac:dyDescent="0.2">
      <c r="B1" s="393" t="s">
        <v>80</v>
      </c>
      <c r="C1" s="393"/>
      <c r="D1" s="393"/>
      <c r="E1" s="393"/>
      <c r="F1" s="393"/>
      <c r="G1" s="393"/>
      <c r="M1" s="173"/>
      <c r="N1" s="111" t="s">
        <v>156</v>
      </c>
      <c r="O1" s="124"/>
      <c r="P1" s="177">
        <v>44092</v>
      </c>
    </row>
    <row r="2" spans="1:16" ht="19.899999999999999" customHeight="1" x14ac:dyDescent="0.2">
      <c r="B2" s="364" t="s">
        <v>171</v>
      </c>
      <c r="C2" s="364"/>
      <c r="D2" s="364"/>
      <c r="E2" s="364"/>
      <c r="F2" s="364"/>
      <c r="G2" s="364"/>
      <c r="H2" s="172"/>
      <c r="I2" s="172"/>
      <c r="J2" s="172"/>
      <c r="K2" s="172"/>
      <c r="L2" s="172"/>
      <c r="M2" s="172"/>
    </row>
    <row r="3" spans="1:16" ht="24.75" customHeight="1" x14ac:dyDescent="0.2">
      <c r="B3" s="394" t="s">
        <v>0</v>
      </c>
      <c r="C3" s="398" t="s">
        <v>164</v>
      </c>
      <c r="D3" s="396" t="s">
        <v>68</v>
      </c>
      <c r="E3" s="397"/>
      <c r="F3" s="396"/>
      <c r="G3" s="396"/>
      <c r="M3" s="173"/>
    </row>
    <row r="4" spans="1:16" ht="46.5" customHeight="1" x14ac:dyDescent="0.2">
      <c r="B4" s="395"/>
      <c r="C4" s="399"/>
      <c r="D4" s="190" t="s">
        <v>166</v>
      </c>
      <c r="E4" s="215" t="s">
        <v>165</v>
      </c>
      <c r="F4" s="224" t="s">
        <v>163</v>
      </c>
      <c r="G4" s="353" t="s">
        <v>167</v>
      </c>
    </row>
    <row r="5" spans="1:16" s="56" customFormat="1" ht="15.75" x14ac:dyDescent="0.2">
      <c r="A5" s="101">
        <f>IF(OR(D5="",D5=0),"x",D5)</f>
        <v>15576.129000000001</v>
      </c>
      <c r="B5" s="166" t="s">
        <v>1</v>
      </c>
      <c r="C5" s="134"/>
      <c r="D5" s="134">
        <f>D6+D25+D36+D45+D53+D68+D75+D89</f>
        <v>15576.129000000001</v>
      </c>
      <c r="E5" s="201">
        <f>IFERROR(D5/C5*100,0)</f>
        <v>0</v>
      </c>
      <c r="F5" s="290">
        <f>F6+F25+F36+F45+F53+F68+F75+F89</f>
        <v>16251.555</v>
      </c>
      <c r="G5" s="356">
        <f t="shared" ref="G5:G26" si="0">IFERROR(D5-F5,"")</f>
        <v>-675.42599999999948</v>
      </c>
      <c r="H5" s="354"/>
      <c r="I5" s="354"/>
      <c r="J5" s="354"/>
      <c r="K5" s="354"/>
      <c r="L5" s="354"/>
    </row>
    <row r="6" spans="1:16" s="56" customFormat="1" ht="15.75" x14ac:dyDescent="0.25">
      <c r="A6" s="101">
        <f t="shared" ref="A6:A69" si="1">IF(OR(D6="",D6=0),"x",D6)</f>
        <v>2820.4380000000006</v>
      </c>
      <c r="B6" s="167" t="s">
        <v>2</v>
      </c>
      <c r="C6" s="24">
        <f>SUM(C7:C24)</f>
        <v>0</v>
      </c>
      <c r="D6" s="24">
        <f>SUM(D7:D24)</f>
        <v>2820.4380000000006</v>
      </c>
      <c r="E6" s="130">
        <f t="shared" ref="E6:E69" si="2">IFERROR(D6/C6*100,0)</f>
        <v>0</v>
      </c>
      <c r="F6" s="241">
        <f>SUM(F7:F24)</f>
        <v>3898.0550000000003</v>
      </c>
      <c r="G6" s="217">
        <f t="shared" si="0"/>
        <v>-1077.6169999999997</v>
      </c>
      <c r="H6" s="354"/>
      <c r="I6" s="355"/>
      <c r="J6" s="354"/>
      <c r="K6" s="354"/>
      <c r="L6" s="354"/>
    </row>
    <row r="7" spans="1:16" ht="15.75" x14ac:dyDescent="0.2">
      <c r="A7" s="101">
        <f t="shared" si="1"/>
        <v>212.11699999999999</v>
      </c>
      <c r="B7" s="168" t="s">
        <v>3</v>
      </c>
      <c r="C7" s="26"/>
      <c r="D7" s="26">
        <v>212.11699999999999</v>
      </c>
      <c r="E7" s="131">
        <f t="shared" si="2"/>
        <v>0</v>
      </c>
      <c r="F7" s="22">
        <v>407.77</v>
      </c>
      <c r="G7" s="267">
        <f t="shared" si="0"/>
        <v>-195.65299999999999</v>
      </c>
    </row>
    <row r="8" spans="1:16" ht="15.75" x14ac:dyDescent="0.2">
      <c r="A8" s="101">
        <f t="shared" si="1"/>
        <v>120.42</v>
      </c>
      <c r="B8" s="168" t="s">
        <v>4</v>
      </c>
      <c r="C8" s="26"/>
      <c r="D8" s="26">
        <v>120.42</v>
      </c>
      <c r="E8" s="131">
        <f t="shared" si="2"/>
        <v>0</v>
      </c>
      <c r="F8" s="22">
        <v>162.69999999999999</v>
      </c>
      <c r="G8" s="267">
        <f t="shared" si="0"/>
        <v>-42.279999999999987</v>
      </c>
    </row>
    <row r="9" spans="1:16" ht="15.75" x14ac:dyDescent="0.2">
      <c r="A9" s="101">
        <f t="shared" si="1"/>
        <v>39.069000000000003</v>
      </c>
      <c r="B9" s="168" t="s">
        <v>5</v>
      </c>
      <c r="C9" s="26"/>
      <c r="D9" s="26">
        <v>39.069000000000003</v>
      </c>
      <c r="E9" s="131">
        <f t="shared" si="2"/>
        <v>0</v>
      </c>
      <c r="F9" s="22">
        <v>43.097999999999999</v>
      </c>
      <c r="G9" s="267">
        <f t="shared" si="0"/>
        <v>-4.0289999999999964</v>
      </c>
    </row>
    <row r="10" spans="1:16" ht="15.75" x14ac:dyDescent="0.2">
      <c r="A10" s="101">
        <f t="shared" si="1"/>
        <v>535.59</v>
      </c>
      <c r="B10" s="168" t="s">
        <v>6</v>
      </c>
      <c r="C10" s="26"/>
      <c r="D10" s="26">
        <v>535.59</v>
      </c>
      <c r="E10" s="131">
        <f t="shared" si="2"/>
        <v>0</v>
      </c>
      <c r="F10" s="22">
        <v>784.3</v>
      </c>
      <c r="G10" s="267">
        <f t="shared" si="0"/>
        <v>-248.70999999999992</v>
      </c>
    </row>
    <row r="11" spans="1:16" ht="15.75" x14ac:dyDescent="0.2">
      <c r="A11" s="101">
        <f t="shared" si="1"/>
        <v>22.981000000000002</v>
      </c>
      <c r="B11" s="168" t="s">
        <v>7</v>
      </c>
      <c r="C11" s="26"/>
      <c r="D11" s="26">
        <v>22.981000000000002</v>
      </c>
      <c r="E11" s="131">
        <f t="shared" si="2"/>
        <v>0</v>
      </c>
      <c r="F11" s="22">
        <v>28.137</v>
      </c>
      <c r="G11" s="267">
        <f t="shared" si="0"/>
        <v>-5.1559999999999988</v>
      </c>
    </row>
    <row r="12" spans="1:16" ht="15.75" x14ac:dyDescent="0.2">
      <c r="A12" s="101">
        <f t="shared" si="1"/>
        <v>38.700000000000003</v>
      </c>
      <c r="B12" s="168" t="s">
        <v>8</v>
      </c>
      <c r="C12" s="26"/>
      <c r="D12" s="26">
        <v>38.700000000000003</v>
      </c>
      <c r="E12" s="131">
        <f t="shared" si="2"/>
        <v>0</v>
      </c>
      <c r="F12" s="22">
        <v>45.112000000000002</v>
      </c>
      <c r="G12" s="267">
        <f t="shared" si="0"/>
        <v>-6.411999999999999</v>
      </c>
    </row>
    <row r="13" spans="1:16" ht="15.75" x14ac:dyDescent="0.2">
      <c r="A13" s="101">
        <f t="shared" si="1"/>
        <v>4.218</v>
      </c>
      <c r="B13" s="168" t="s">
        <v>9</v>
      </c>
      <c r="C13" s="26"/>
      <c r="D13" s="26">
        <v>4.218</v>
      </c>
      <c r="E13" s="131">
        <f t="shared" si="2"/>
        <v>0</v>
      </c>
      <c r="F13" s="22">
        <v>3.7679999999999998</v>
      </c>
      <c r="G13" s="267">
        <f t="shared" si="0"/>
        <v>0.45000000000000018</v>
      </c>
    </row>
    <row r="14" spans="1:16" ht="15.75" x14ac:dyDescent="0.2">
      <c r="A14" s="101">
        <f t="shared" si="1"/>
        <v>278.35000000000002</v>
      </c>
      <c r="B14" s="168" t="s">
        <v>10</v>
      </c>
      <c r="C14" s="26"/>
      <c r="D14" s="26">
        <v>278.35000000000002</v>
      </c>
      <c r="E14" s="131">
        <f t="shared" si="2"/>
        <v>0</v>
      </c>
      <c r="F14" s="22">
        <v>420.73</v>
      </c>
      <c r="G14" s="267">
        <f t="shared" si="0"/>
        <v>-142.38</v>
      </c>
    </row>
    <row r="15" spans="1:16" ht="15.75" x14ac:dyDescent="0.2">
      <c r="A15" s="101">
        <f t="shared" si="1"/>
        <v>240.2</v>
      </c>
      <c r="B15" s="168" t="s">
        <v>11</v>
      </c>
      <c r="C15" s="26"/>
      <c r="D15" s="26">
        <v>240.2</v>
      </c>
      <c r="E15" s="131">
        <f t="shared" si="2"/>
        <v>0</v>
      </c>
      <c r="F15" s="22">
        <v>369.5</v>
      </c>
      <c r="G15" s="267">
        <f t="shared" si="0"/>
        <v>-129.30000000000001</v>
      </c>
    </row>
    <row r="16" spans="1:16" ht="15.75" x14ac:dyDescent="0.2">
      <c r="A16" s="101">
        <f t="shared" si="1"/>
        <v>84.114999999999995</v>
      </c>
      <c r="B16" s="168" t="s">
        <v>58</v>
      </c>
      <c r="C16" s="26"/>
      <c r="D16" s="26">
        <v>84.114999999999995</v>
      </c>
      <c r="E16" s="131">
        <f t="shared" si="2"/>
        <v>0</v>
      </c>
      <c r="F16" s="22">
        <v>93.450999999999993</v>
      </c>
      <c r="G16" s="267">
        <f t="shared" si="0"/>
        <v>-9.3359999999999985</v>
      </c>
    </row>
    <row r="17" spans="1:13" ht="15.75" x14ac:dyDescent="0.2">
      <c r="A17" s="101">
        <f t="shared" si="1"/>
        <v>273.95</v>
      </c>
      <c r="B17" s="168" t="s">
        <v>12</v>
      </c>
      <c r="C17" s="26"/>
      <c r="D17" s="26">
        <v>273.95</v>
      </c>
      <c r="E17" s="131">
        <f t="shared" si="2"/>
        <v>0</v>
      </c>
      <c r="F17" s="22">
        <v>402.5</v>
      </c>
      <c r="G17" s="267">
        <f t="shared" si="0"/>
        <v>-128.55000000000001</v>
      </c>
    </row>
    <row r="18" spans="1:13" ht="15.75" x14ac:dyDescent="0.2">
      <c r="A18" s="101">
        <f t="shared" si="1"/>
        <v>315.84100000000001</v>
      </c>
      <c r="B18" s="168" t="s">
        <v>13</v>
      </c>
      <c r="C18" s="26"/>
      <c r="D18" s="26">
        <v>315.84100000000001</v>
      </c>
      <c r="E18" s="131">
        <f t="shared" si="2"/>
        <v>0</v>
      </c>
      <c r="F18" s="22">
        <v>336.87099999999998</v>
      </c>
      <c r="G18" s="267">
        <f t="shared" si="0"/>
        <v>-21.029999999999973</v>
      </c>
    </row>
    <row r="19" spans="1:13" ht="15.75" x14ac:dyDescent="0.2">
      <c r="A19" s="101">
        <f t="shared" si="1"/>
        <v>70.646000000000001</v>
      </c>
      <c r="B19" s="168" t="s">
        <v>14</v>
      </c>
      <c r="C19" s="26"/>
      <c r="D19" s="26">
        <v>70.646000000000001</v>
      </c>
      <c r="E19" s="131">
        <f t="shared" si="2"/>
        <v>0</v>
      </c>
      <c r="F19" s="22">
        <v>51.542999999999999</v>
      </c>
      <c r="G19" s="267">
        <f t="shared" si="0"/>
        <v>19.103000000000002</v>
      </c>
    </row>
    <row r="20" spans="1:13" ht="15.75" x14ac:dyDescent="0.2">
      <c r="A20" s="101">
        <f t="shared" si="1"/>
        <v>365.38200000000001</v>
      </c>
      <c r="B20" s="168" t="s">
        <v>15</v>
      </c>
      <c r="C20" s="26"/>
      <c r="D20" s="26">
        <v>365.38200000000001</v>
      </c>
      <c r="E20" s="131">
        <f t="shared" si="2"/>
        <v>0</v>
      </c>
      <c r="F20" s="22">
        <v>416.99</v>
      </c>
      <c r="G20" s="267">
        <f t="shared" si="0"/>
        <v>-51.608000000000004</v>
      </c>
    </row>
    <row r="21" spans="1:13" ht="15.75" x14ac:dyDescent="0.2">
      <c r="A21" s="101">
        <f t="shared" si="1"/>
        <v>21.867000000000001</v>
      </c>
      <c r="B21" s="168" t="s">
        <v>16</v>
      </c>
      <c r="C21" s="26"/>
      <c r="D21" s="26">
        <v>21.867000000000001</v>
      </c>
      <c r="E21" s="131">
        <f t="shared" si="2"/>
        <v>0</v>
      </c>
      <c r="F21" s="22">
        <v>18.8</v>
      </c>
      <c r="G21" s="267">
        <f t="shared" si="0"/>
        <v>3.0670000000000002</v>
      </c>
    </row>
    <row r="22" spans="1:13" ht="15.75" x14ac:dyDescent="0.2">
      <c r="A22" s="101">
        <f t="shared" si="1"/>
        <v>187.2</v>
      </c>
      <c r="B22" s="168" t="s">
        <v>17</v>
      </c>
      <c r="C22" s="26"/>
      <c r="D22" s="26">
        <v>187.2</v>
      </c>
      <c r="E22" s="131">
        <f t="shared" si="2"/>
        <v>0</v>
      </c>
      <c r="F22" s="22">
        <v>301.60000000000002</v>
      </c>
      <c r="G22" s="267">
        <f t="shared" si="0"/>
        <v>-114.40000000000003</v>
      </c>
    </row>
    <row r="23" spans="1:13" ht="15.75" x14ac:dyDescent="0.2">
      <c r="A23" s="101">
        <f t="shared" si="1"/>
        <v>9.7919999999999998</v>
      </c>
      <c r="B23" s="168" t="s">
        <v>18</v>
      </c>
      <c r="C23" s="26"/>
      <c r="D23" s="26">
        <v>9.7919999999999998</v>
      </c>
      <c r="E23" s="131">
        <f t="shared" si="2"/>
        <v>0</v>
      </c>
      <c r="F23" s="22">
        <v>11.185</v>
      </c>
      <c r="G23" s="267">
        <f t="shared" si="0"/>
        <v>-1.3930000000000007</v>
      </c>
    </row>
    <row r="24" spans="1:13" s="40" customFormat="1" ht="15.75" hidden="1" customHeight="1" x14ac:dyDescent="0.25">
      <c r="A24" s="101" t="str">
        <f t="shared" si="1"/>
        <v>x</v>
      </c>
      <c r="B24" s="168" t="s">
        <v>136</v>
      </c>
      <c r="C24" s="26"/>
      <c r="D24" s="26" t="s">
        <v>136</v>
      </c>
      <c r="E24" s="131">
        <f t="shared" si="2"/>
        <v>0</v>
      </c>
      <c r="F24" s="22" t="s">
        <v>136</v>
      </c>
      <c r="G24" s="267" t="str">
        <f t="shared" si="0"/>
        <v/>
      </c>
      <c r="H24" s="173"/>
      <c r="I24" s="173"/>
      <c r="J24" s="173"/>
      <c r="K24" s="173"/>
      <c r="L24" s="173"/>
      <c r="M24" s="38"/>
    </row>
    <row r="25" spans="1:13" s="60" customFormat="1" ht="15.75" x14ac:dyDescent="0.25">
      <c r="A25" s="101">
        <f t="shared" si="1"/>
        <v>112.36199999999999</v>
      </c>
      <c r="B25" s="167" t="s">
        <v>19</v>
      </c>
      <c r="C25" s="24">
        <f>SUM(C26:C35)</f>
        <v>0</v>
      </c>
      <c r="D25" s="24">
        <f>SUM(D26:D35)</f>
        <v>112.36199999999999</v>
      </c>
      <c r="E25" s="130">
        <f t="shared" si="2"/>
        <v>0</v>
      </c>
      <c r="F25" s="241">
        <f>SUM(F26:F35)</f>
        <v>135.35300000000001</v>
      </c>
      <c r="G25" s="217">
        <f t="shared" si="0"/>
        <v>-22.991000000000014</v>
      </c>
      <c r="H25" s="354"/>
      <c r="I25" s="355"/>
      <c r="J25" s="354"/>
      <c r="K25" s="354"/>
      <c r="L25" s="354"/>
      <c r="M25" s="56"/>
    </row>
    <row r="26" spans="1:13" ht="15" hidden="1" customHeight="1" x14ac:dyDescent="0.2">
      <c r="A26" s="101" t="str">
        <f t="shared" si="1"/>
        <v>x</v>
      </c>
      <c r="B26" s="168" t="s">
        <v>137</v>
      </c>
      <c r="C26" s="26"/>
      <c r="D26" s="26">
        <v>0</v>
      </c>
      <c r="E26" s="131">
        <f t="shared" si="2"/>
        <v>0</v>
      </c>
      <c r="F26" s="22">
        <v>0</v>
      </c>
      <c r="G26" s="267">
        <f t="shared" si="0"/>
        <v>0</v>
      </c>
    </row>
    <row r="27" spans="1:13" ht="15" hidden="1" customHeight="1" x14ac:dyDescent="0.2">
      <c r="A27" s="101" t="str">
        <f t="shared" si="1"/>
        <v>x</v>
      </c>
      <c r="B27" s="168" t="s">
        <v>20</v>
      </c>
      <c r="C27" s="26"/>
      <c r="D27" s="26">
        <v>0</v>
      </c>
      <c r="E27" s="131">
        <f t="shared" si="2"/>
        <v>0</v>
      </c>
      <c r="F27" s="22">
        <v>0.223</v>
      </c>
      <c r="G27" s="267"/>
    </row>
    <row r="28" spans="1:13" ht="15" customHeight="1" x14ac:dyDescent="0.2">
      <c r="A28" s="101">
        <f t="shared" si="1"/>
        <v>0.28299999999999997</v>
      </c>
      <c r="B28" s="168" t="s">
        <v>21</v>
      </c>
      <c r="C28" s="26"/>
      <c r="D28" s="26">
        <v>0.28299999999999997</v>
      </c>
      <c r="E28" s="131">
        <f t="shared" si="2"/>
        <v>0</v>
      </c>
      <c r="F28" s="22">
        <v>0.29099999999999998</v>
      </c>
      <c r="G28" s="267">
        <f t="shared" ref="G28:G91" si="3">IFERROR(D28-F28,"")</f>
        <v>-8.0000000000000071E-3</v>
      </c>
    </row>
    <row r="29" spans="1:13" ht="15" hidden="1" customHeight="1" x14ac:dyDescent="0.2">
      <c r="A29" s="101" t="str">
        <f t="shared" si="1"/>
        <v>x</v>
      </c>
      <c r="B29" s="168" t="s">
        <v>136</v>
      </c>
      <c r="C29" s="26"/>
      <c r="D29" s="26" t="s">
        <v>136</v>
      </c>
      <c r="E29" s="131">
        <f t="shared" si="2"/>
        <v>0</v>
      </c>
      <c r="F29" s="22" t="s">
        <v>136</v>
      </c>
      <c r="G29" s="267" t="str">
        <f t="shared" si="3"/>
        <v/>
      </c>
    </row>
    <row r="30" spans="1:13" ht="15.75" x14ac:dyDescent="0.2">
      <c r="A30" s="101">
        <f t="shared" si="1"/>
        <v>4.8810000000000002</v>
      </c>
      <c r="B30" s="168" t="s">
        <v>22</v>
      </c>
      <c r="C30" s="26"/>
      <c r="D30" s="26">
        <v>4.8810000000000002</v>
      </c>
      <c r="E30" s="131">
        <f t="shared" si="2"/>
        <v>0</v>
      </c>
      <c r="F30" s="22">
        <v>4.2300000000000004</v>
      </c>
      <c r="G30" s="267">
        <f t="shared" si="3"/>
        <v>0.6509999999999998</v>
      </c>
    </row>
    <row r="31" spans="1:13" ht="15.75" x14ac:dyDescent="0.2">
      <c r="A31" s="101">
        <f t="shared" si="1"/>
        <v>72.477999999999994</v>
      </c>
      <c r="B31" s="168" t="s">
        <v>83</v>
      </c>
      <c r="C31" s="26"/>
      <c r="D31" s="26">
        <v>72.477999999999994</v>
      </c>
      <c r="E31" s="131">
        <f t="shared" si="2"/>
        <v>0</v>
      </c>
      <c r="F31" s="22">
        <v>81.293000000000006</v>
      </c>
      <c r="G31" s="267">
        <f t="shared" si="3"/>
        <v>-8.8150000000000119</v>
      </c>
    </row>
    <row r="32" spans="1:13" ht="15.75" x14ac:dyDescent="0.2">
      <c r="A32" s="101">
        <f t="shared" si="1"/>
        <v>8.6489999999999991</v>
      </c>
      <c r="B32" s="168" t="s">
        <v>23</v>
      </c>
      <c r="C32" s="26"/>
      <c r="D32" s="26">
        <v>8.6489999999999991</v>
      </c>
      <c r="E32" s="131">
        <f t="shared" si="2"/>
        <v>0</v>
      </c>
      <c r="F32" s="22">
        <v>13.021000000000001</v>
      </c>
      <c r="G32" s="267">
        <f t="shared" si="3"/>
        <v>-4.3720000000000017</v>
      </c>
    </row>
    <row r="33" spans="1:13" ht="15" hidden="1" customHeight="1" x14ac:dyDescent="0.2">
      <c r="A33" s="101" t="str">
        <f t="shared" si="1"/>
        <v>x</v>
      </c>
      <c r="B33" s="168" t="s">
        <v>24</v>
      </c>
      <c r="C33" s="26"/>
      <c r="D33" s="26">
        <v>0</v>
      </c>
      <c r="E33" s="131">
        <f t="shared" si="2"/>
        <v>0</v>
      </c>
      <c r="F33" s="22">
        <v>0</v>
      </c>
      <c r="G33" s="267">
        <f t="shared" si="3"/>
        <v>0</v>
      </c>
    </row>
    <row r="34" spans="1:13" ht="15.75" x14ac:dyDescent="0.2">
      <c r="A34" s="101">
        <f t="shared" si="1"/>
        <v>4.7779999999999996</v>
      </c>
      <c r="B34" s="168" t="s">
        <v>25</v>
      </c>
      <c r="C34" s="26"/>
      <c r="D34" s="26">
        <v>4.7779999999999996</v>
      </c>
      <c r="E34" s="131">
        <f t="shared" si="2"/>
        <v>0</v>
      </c>
      <c r="F34" s="22">
        <v>2.2930000000000001</v>
      </c>
      <c r="G34" s="267">
        <f t="shared" si="3"/>
        <v>2.4849999999999994</v>
      </c>
    </row>
    <row r="35" spans="1:13" s="40" customFormat="1" ht="15.75" x14ac:dyDescent="0.25">
      <c r="A35" s="101">
        <f t="shared" si="1"/>
        <v>21.292999999999999</v>
      </c>
      <c r="B35" s="168" t="s">
        <v>26</v>
      </c>
      <c r="C35" s="26"/>
      <c r="D35" s="26">
        <v>21.292999999999999</v>
      </c>
      <c r="E35" s="131">
        <f t="shared" si="2"/>
        <v>0</v>
      </c>
      <c r="F35" s="22">
        <v>34.002000000000002</v>
      </c>
      <c r="G35" s="267">
        <f t="shared" si="3"/>
        <v>-12.709000000000003</v>
      </c>
      <c r="H35" s="173"/>
      <c r="I35" s="173"/>
      <c r="J35" s="173"/>
      <c r="K35" s="173"/>
      <c r="L35" s="173"/>
      <c r="M35" s="38"/>
    </row>
    <row r="36" spans="1:13" s="60" customFormat="1" ht="15.75" x14ac:dyDescent="0.25">
      <c r="A36" s="101">
        <f t="shared" si="1"/>
        <v>5971.2219999999998</v>
      </c>
      <c r="B36" s="167" t="s">
        <v>59</v>
      </c>
      <c r="C36" s="24">
        <f>SUM(C37:C44)</f>
        <v>0</v>
      </c>
      <c r="D36" s="24">
        <f>SUM(D37:D44)</f>
        <v>5971.2219999999998</v>
      </c>
      <c r="E36" s="130">
        <f t="shared" si="2"/>
        <v>0</v>
      </c>
      <c r="F36" s="241">
        <f>SUM(F37:F44)</f>
        <v>6002.1909999999998</v>
      </c>
      <c r="G36" s="217">
        <f t="shared" si="3"/>
        <v>-30.969000000000051</v>
      </c>
      <c r="H36" s="354"/>
      <c r="I36" s="355"/>
      <c r="J36" s="354"/>
      <c r="K36" s="354"/>
      <c r="L36" s="354"/>
      <c r="M36" s="56"/>
    </row>
    <row r="37" spans="1:13" ht="15.75" x14ac:dyDescent="0.2">
      <c r="A37" s="101">
        <f t="shared" si="1"/>
        <v>64.613</v>
      </c>
      <c r="B37" s="168" t="s">
        <v>84</v>
      </c>
      <c r="C37" s="26"/>
      <c r="D37" s="26">
        <v>64.613</v>
      </c>
      <c r="E37" s="131">
        <f t="shared" si="2"/>
        <v>0</v>
      </c>
      <c r="F37" s="22">
        <v>51.953000000000003</v>
      </c>
      <c r="G37" s="267">
        <f t="shared" si="3"/>
        <v>12.659999999999997</v>
      </c>
      <c r="H37" s="173" t="s">
        <v>136</v>
      </c>
    </row>
    <row r="38" spans="1:13" ht="15.75" x14ac:dyDescent="0.2">
      <c r="A38" s="101">
        <f t="shared" si="1"/>
        <v>228.03899999999999</v>
      </c>
      <c r="B38" s="168" t="s">
        <v>85</v>
      </c>
      <c r="C38" s="26"/>
      <c r="D38" s="26">
        <v>228.03899999999999</v>
      </c>
      <c r="E38" s="131">
        <f t="shared" si="2"/>
        <v>0</v>
      </c>
      <c r="F38" s="22">
        <v>212.40700000000001</v>
      </c>
      <c r="G38" s="267">
        <f t="shared" si="3"/>
        <v>15.631999999999977</v>
      </c>
    </row>
    <row r="39" spans="1:13" ht="15.75" x14ac:dyDescent="0.2">
      <c r="A39" s="101">
        <f t="shared" si="1"/>
        <v>191</v>
      </c>
      <c r="B39" s="169" t="s">
        <v>63</v>
      </c>
      <c r="C39" s="26"/>
      <c r="D39" s="26">
        <v>191</v>
      </c>
      <c r="E39" s="131">
        <f t="shared" si="2"/>
        <v>0</v>
      </c>
      <c r="F39" s="22">
        <v>226.8</v>
      </c>
      <c r="G39" s="267">
        <f t="shared" si="3"/>
        <v>-35.800000000000011</v>
      </c>
    </row>
    <row r="40" spans="1:13" ht="15.75" x14ac:dyDescent="0.2">
      <c r="A40" s="101">
        <f t="shared" si="1"/>
        <v>1477.7</v>
      </c>
      <c r="B40" s="168" t="s">
        <v>27</v>
      </c>
      <c r="C40" s="26"/>
      <c r="D40" s="26">
        <v>1477.7</v>
      </c>
      <c r="E40" s="131">
        <f t="shared" si="2"/>
        <v>0</v>
      </c>
      <c r="F40" s="22">
        <v>1353.7</v>
      </c>
      <c r="G40" s="267">
        <f t="shared" si="3"/>
        <v>124</v>
      </c>
    </row>
    <row r="41" spans="1:13" ht="15.75" hidden="1" x14ac:dyDescent="0.2">
      <c r="A41" s="101" t="str">
        <f t="shared" si="1"/>
        <v>x</v>
      </c>
      <c r="B41" s="168" t="s">
        <v>28</v>
      </c>
      <c r="C41" s="26"/>
      <c r="D41" s="26">
        <v>0</v>
      </c>
      <c r="E41" s="131">
        <f t="shared" si="2"/>
        <v>0</v>
      </c>
      <c r="F41" s="22">
        <v>0</v>
      </c>
      <c r="G41" s="267">
        <f t="shared" si="3"/>
        <v>0</v>
      </c>
    </row>
    <row r="42" spans="1:13" ht="15.75" x14ac:dyDescent="0.2">
      <c r="A42" s="101">
        <f t="shared" si="1"/>
        <v>1597.99</v>
      </c>
      <c r="B42" s="168" t="s">
        <v>29</v>
      </c>
      <c r="C42" s="26"/>
      <c r="D42" s="26">
        <v>1597.99</v>
      </c>
      <c r="E42" s="131">
        <f t="shared" si="2"/>
        <v>0</v>
      </c>
      <c r="F42" s="22">
        <v>1658.78</v>
      </c>
      <c r="G42" s="267">
        <f t="shared" si="3"/>
        <v>-60.789999999999964</v>
      </c>
    </row>
    <row r="43" spans="1:13" ht="15.75" x14ac:dyDescent="0.2">
      <c r="A43" s="101">
        <f t="shared" si="1"/>
        <v>2411.6999999999998</v>
      </c>
      <c r="B43" s="168" t="s">
        <v>30</v>
      </c>
      <c r="C43" s="26"/>
      <c r="D43" s="26">
        <v>2411.6999999999998</v>
      </c>
      <c r="E43" s="131">
        <f t="shared" si="2"/>
        <v>0</v>
      </c>
      <c r="F43" s="22">
        <v>2498.1</v>
      </c>
      <c r="G43" s="267">
        <f t="shared" si="3"/>
        <v>-86.400000000000091</v>
      </c>
    </row>
    <row r="44" spans="1:13" s="40" customFormat="1" ht="15.75" x14ac:dyDescent="0.25">
      <c r="A44" s="101">
        <f t="shared" si="1"/>
        <v>0.18</v>
      </c>
      <c r="B44" s="168" t="s">
        <v>64</v>
      </c>
      <c r="C44" s="26"/>
      <c r="D44" s="26">
        <v>0.18</v>
      </c>
      <c r="E44" s="131">
        <f t="shared" si="2"/>
        <v>0</v>
      </c>
      <c r="F44" s="22">
        <v>0.45100000000000001</v>
      </c>
      <c r="G44" s="267">
        <f t="shared" si="3"/>
        <v>-0.27100000000000002</v>
      </c>
      <c r="H44" s="173"/>
      <c r="I44" s="173"/>
      <c r="J44" s="173"/>
      <c r="K44" s="173"/>
      <c r="L44" s="173"/>
      <c r="M44" s="38"/>
    </row>
    <row r="45" spans="1:13" s="56" customFormat="1" ht="15.75" x14ac:dyDescent="0.25">
      <c r="A45" s="101">
        <f t="shared" si="1"/>
        <v>1681.7139999999999</v>
      </c>
      <c r="B45" s="167" t="s">
        <v>62</v>
      </c>
      <c r="C45" s="24">
        <f>SUM(C46:C52)</f>
        <v>0</v>
      </c>
      <c r="D45" s="24">
        <f>SUM(D46:D52)</f>
        <v>1681.7139999999999</v>
      </c>
      <c r="E45" s="130">
        <f t="shared" si="2"/>
        <v>0</v>
      </c>
      <c r="F45" s="241">
        <f>SUM(F46:F52)</f>
        <v>1556.4740000000002</v>
      </c>
      <c r="G45" s="217">
        <f t="shared" si="3"/>
        <v>125.23999999999978</v>
      </c>
      <c r="H45" s="354"/>
      <c r="I45" s="355"/>
      <c r="J45" s="354"/>
      <c r="K45" s="354"/>
      <c r="L45" s="354"/>
    </row>
    <row r="46" spans="1:13" ht="15.75" x14ac:dyDescent="0.2">
      <c r="A46" s="101">
        <f t="shared" si="1"/>
        <v>32.21</v>
      </c>
      <c r="B46" s="168" t="s">
        <v>86</v>
      </c>
      <c r="C46" s="26"/>
      <c r="D46" s="26">
        <v>32.21</v>
      </c>
      <c r="E46" s="131">
        <f t="shared" si="2"/>
        <v>0</v>
      </c>
      <c r="F46" s="22">
        <v>24.82</v>
      </c>
      <c r="G46" s="267">
        <f t="shared" si="3"/>
        <v>7.3900000000000006</v>
      </c>
    </row>
    <row r="47" spans="1:13" ht="15.75" x14ac:dyDescent="0.2">
      <c r="A47" s="101">
        <f t="shared" si="1"/>
        <v>0.1</v>
      </c>
      <c r="B47" s="168" t="s">
        <v>87</v>
      </c>
      <c r="C47" s="26"/>
      <c r="D47" s="26">
        <v>0.1</v>
      </c>
      <c r="E47" s="131">
        <f t="shared" si="2"/>
        <v>0</v>
      </c>
      <c r="F47" s="22">
        <v>5.8</v>
      </c>
      <c r="G47" s="267">
        <f t="shared" si="3"/>
        <v>-5.7</v>
      </c>
    </row>
    <row r="48" spans="1:13" ht="15.75" x14ac:dyDescent="0.2">
      <c r="A48" s="101">
        <f t="shared" si="1"/>
        <v>19.602</v>
      </c>
      <c r="B48" s="168" t="s">
        <v>88</v>
      </c>
      <c r="C48" s="26"/>
      <c r="D48" s="26">
        <v>19.602</v>
      </c>
      <c r="E48" s="131">
        <f t="shared" si="2"/>
        <v>0</v>
      </c>
      <c r="F48" s="22">
        <v>5.5</v>
      </c>
      <c r="G48" s="267">
        <f t="shared" si="3"/>
        <v>14.102</v>
      </c>
    </row>
    <row r="49" spans="1:13" ht="15.75" hidden="1" x14ac:dyDescent="0.2">
      <c r="A49" s="101" t="str">
        <f t="shared" si="1"/>
        <v>x</v>
      </c>
      <c r="B49" s="168" t="s">
        <v>89</v>
      </c>
      <c r="C49" s="26"/>
      <c r="D49" s="26">
        <v>0</v>
      </c>
      <c r="E49" s="131">
        <f t="shared" si="2"/>
        <v>0</v>
      </c>
      <c r="F49" s="22">
        <v>1.02</v>
      </c>
      <c r="G49" s="267">
        <f t="shared" si="3"/>
        <v>-1.02</v>
      </c>
    </row>
    <row r="50" spans="1:13" ht="15.75" x14ac:dyDescent="0.2">
      <c r="A50" s="101">
        <f t="shared" si="1"/>
        <v>35.534999999999997</v>
      </c>
      <c r="B50" s="168" t="s">
        <v>101</v>
      </c>
      <c r="C50" s="26"/>
      <c r="D50" s="26">
        <v>35.534999999999997</v>
      </c>
      <c r="E50" s="131">
        <f t="shared" si="2"/>
        <v>0</v>
      </c>
      <c r="F50" s="22">
        <v>11.105</v>
      </c>
      <c r="G50" s="267">
        <f t="shared" si="3"/>
        <v>24.429999999999996</v>
      </c>
    </row>
    <row r="51" spans="1:13" ht="15.75" x14ac:dyDescent="0.2">
      <c r="A51" s="101">
        <f t="shared" si="1"/>
        <v>35.667000000000002</v>
      </c>
      <c r="B51" s="168" t="s">
        <v>90</v>
      </c>
      <c r="C51" s="26"/>
      <c r="D51" s="26">
        <v>35.667000000000002</v>
      </c>
      <c r="E51" s="131">
        <f t="shared" si="2"/>
        <v>0</v>
      </c>
      <c r="F51" s="22">
        <v>32.470999999999997</v>
      </c>
      <c r="G51" s="267">
        <f t="shared" si="3"/>
        <v>3.1960000000000051</v>
      </c>
    </row>
    <row r="52" spans="1:13" s="40" customFormat="1" ht="15.75" x14ac:dyDescent="0.25">
      <c r="A52" s="101">
        <f t="shared" si="1"/>
        <v>1558.6</v>
      </c>
      <c r="B52" s="168" t="s">
        <v>102</v>
      </c>
      <c r="C52" s="26"/>
      <c r="D52" s="26">
        <v>1558.6</v>
      </c>
      <c r="E52" s="131">
        <f t="shared" si="2"/>
        <v>0</v>
      </c>
      <c r="F52" s="22">
        <v>1475.758</v>
      </c>
      <c r="G52" s="267">
        <f t="shared" si="3"/>
        <v>82.841999999999871</v>
      </c>
      <c r="H52" s="173"/>
      <c r="I52" s="173"/>
      <c r="J52" s="173"/>
      <c r="K52" s="173"/>
      <c r="L52" s="173"/>
      <c r="M52" s="38"/>
    </row>
    <row r="53" spans="1:13" s="56" customFormat="1" ht="15.75" x14ac:dyDescent="0.25">
      <c r="A53" s="101">
        <f t="shared" si="1"/>
        <v>4642.9589999999998</v>
      </c>
      <c r="B53" s="170" t="s">
        <v>31</v>
      </c>
      <c r="C53" s="24">
        <f>SUM(C54:C67)</f>
        <v>0</v>
      </c>
      <c r="D53" s="24">
        <f>SUM(D54:D67)</f>
        <v>4642.9589999999998</v>
      </c>
      <c r="E53" s="132">
        <f t="shared" si="2"/>
        <v>0</v>
      </c>
      <c r="F53" s="241">
        <f>SUM(F54:F67)</f>
        <v>4236.2880000000005</v>
      </c>
      <c r="G53" s="217">
        <f t="shared" si="3"/>
        <v>406.67099999999937</v>
      </c>
      <c r="H53" s="354"/>
      <c r="I53" s="355"/>
      <c r="J53" s="355"/>
      <c r="K53" s="355"/>
      <c r="L53" s="354"/>
    </row>
    <row r="54" spans="1:13" ht="15.75" x14ac:dyDescent="0.2">
      <c r="A54" s="101">
        <f t="shared" si="1"/>
        <v>327.47899999999998</v>
      </c>
      <c r="B54" s="171" t="s">
        <v>91</v>
      </c>
      <c r="C54" s="26"/>
      <c r="D54" s="26">
        <v>327.47899999999998</v>
      </c>
      <c r="E54" s="131">
        <f t="shared" si="2"/>
        <v>0</v>
      </c>
      <c r="F54" s="22">
        <v>295</v>
      </c>
      <c r="G54" s="267">
        <f t="shared" si="3"/>
        <v>32.478999999999985</v>
      </c>
    </row>
    <row r="55" spans="1:13" ht="15.75" x14ac:dyDescent="0.2">
      <c r="A55" s="101">
        <f t="shared" si="1"/>
        <v>47.665999999999997</v>
      </c>
      <c r="B55" s="171" t="s">
        <v>92</v>
      </c>
      <c r="C55" s="26"/>
      <c r="D55" s="26">
        <v>47.665999999999997</v>
      </c>
      <c r="E55" s="131">
        <f t="shared" si="2"/>
        <v>0</v>
      </c>
      <c r="F55" s="22">
        <v>45.625999999999998</v>
      </c>
      <c r="G55" s="267">
        <f t="shared" si="3"/>
        <v>2.0399999999999991</v>
      </c>
    </row>
    <row r="56" spans="1:13" ht="15.75" x14ac:dyDescent="0.2">
      <c r="A56" s="101">
        <f t="shared" si="1"/>
        <v>165</v>
      </c>
      <c r="B56" s="171" t="s">
        <v>93</v>
      </c>
      <c r="C56" s="26"/>
      <c r="D56" s="26">
        <v>165</v>
      </c>
      <c r="E56" s="131">
        <f t="shared" si="2"/>
        <v>0</v>
      </c>
      <c r="F56" s="22">
        <v>180</v>
      </c>
      <c r="G56" s="267">
        <f t="shared" si="3"/>
        <v>-15</v>
      </c>
    </row>
    <row r="57" spans="1:13" ht="15.75" x14ac:dyDescent="0.2">
      <c r="A57" s="101">
        <f t="shared" si="1"/>
        <v>471.1</v>
      </c>
      <c r="B57" s="171" t="s">
        <v>94</v>
      </c>
      <c r="C57" s="26"/>
      <c r="D57" s="26">
        <v>471.1</v>
      </c>
      <c r="E57" s="131">
        <f t="shared" si="2"/>
        <v>0</v>
      </c>
      <c r="F57" s="22">
        <v>468.6</v>
      </c>
      <c r="G57" s="267">
        <f t="shared" si="3"/>
        <v>2.5</v>
      </c>
    </row>
    <row r="58" spans="1:13" ht="15.75" x14ac:dyDescent="0.2">
      <c r="A58" s="101">
        <f t="shared" si="1"/>
        <v>68.23</v>
      </c>
      <c r="B58" s="171" t="s">
        <v>57</v>
      </c>
      <c r="C58" s="26"/>
      <c r="D58" s="26">
        <v>68.23</v>
      </c>
      <c r="E58" s="131">
        <f t="shared" si="2"/>
        <v>0</v>
      </c>
      <c r="F58" s="22">
        <v>72.959000000000003</v>
      </c>
      <c r="G58" s="267">
        <f t="shared" si="3"/>
        <v>-4.7289999999999992</v>
      </c>
    </row>
    <row r="59" spans="1:13" ht="15.75" x14ac:dyDescent="0.2">
      <c r="A59" s="101">
        <f t="shared" si="1"/>
        <v>80.266000000000005</v>
      </c>
      <c r="B59" s="171" t="s">
        <v>32</v>
      </c>
      <c r="C59" s="26"/>
      <c r="D59" s="26">
        <v>80.266000000000005</v>
      </c>
      <c r="E59" s="131">
        <f t="shared" si="2"/>
        <v>0</v>
      </c>
      <c r="F59" s="22">
        <v>86.111999999999995</v>
      </c>
      <c r="G59" s="267">
        <f t="shared" si="3"/>
        <v>-5.8459999999999894</v>
      </c>
    </row>
    <row r="60" spans="1:13" ht="15.75" x14ac:dyDescent="0.2">
      <c r="A60" s="101">
        <f t="shared" si="1"/>
        <v>18.913</v>
      </c>
      <c r="B60" s="171" t="s">
        <v>60</v>
      </c>
      <c r="C60" s="26"/>
      <c r="D60" s="26">
        <v>18.913</v>
      </c>
      <c r="E60" s="131">
        <f t="shared" si="2"/>
        <v>0</v>
      </c>
      <c r="F60" s="22">
        <v>21.462</v>
      </c>
      <c r="G60" s="267">
        <f t="shared" si="3"/>
        <v>-2.5489999999999995</v>
      </c>
    </row>
    <row r="61" spans="1:13" ht="15.75" x14ac:dyDescent="0.2">
      <c r="A61" s="101">
        <f t="shared" si="1"/>
        <v>76.790000000000006</v>
      </c>
      <c r="B61" s="171" t="s">
        <v>33</v>
      </c>
      <c r="C61" s="26"/>
      <c r="D61" s="26">
        <v>76.790000000000006</v>
      </c>
      <c r="E61" s="131">
        <f t="shared" si="2"/>
        <v>0</v>
      </c>
      <c r="F61" s="22">
        <v>75.8</v>
      </c>
      <c r="G61" s="267">
        <f t="shared" si="3"/>
        <v>0.99000000000000909</v>
      </c>
    </row>
    <row r="62" spans="1:13" ht="15.75" x14ac:dyDescent="0.2">
      <c r="A62" s="101">
        <f t="shared" si="1"/>
        <v>220.6</v>
      </c>
      <c r="B62" s="171" t="s">
        <v>95</v>
      </c>
      <c r="C62" s="26"/>
      <c r="D62" s="26">
        <v>220.6</v>
      </c>
      <c r="E62" s="131">
        <f t="shared" si="2"/>
        <v>0</v>
      </c>
      <c r="F62" s="22">
        <v>218.2</v>
      </c>
      <c r="G62" s="267">
        <f t="shared" si="3"/>
        <v>2.4000000000000057</v>
      </c>
    </row>
    <row r="63" spans="1:13" ht="15.75" x14ac:dyDescent="0.2">
      <c r="A63" s="101">
        <f t="shared" si="1"/>
        <v>827.4</v>
      </c>
      <c r="B63" s="171" t="s">
        <v>34</v>
      </c>
      <c r="C63" s="26"/>
      <c r="D63" s="26">
        <v>827.4</v>
      </c>
      <c r="E63" s="131">
        <f t="shared" si="2"/>
        <v>0</v>
      </c>
      <c r="F63" s="22">
        <v>458.8</v>
      </c>
      <c r="G63" s="267">
        <f t="shared" si="3"/>
        <v>368.59999999999997</v>
      </c>
    </row>
    <row r="64" spans="1:13" ht="15.75" x14ac:dyDescent="0.2">
      <c r="A64" s="101">
        <f t="shared" si="1"/>
        <v>352.8</v>
      </c>
      <c r="B64" s="171" t="s">
        <v>35</v>
      </c>
      <c r="C64" s="26"/>
      <c r="D64" s="26">
        <v>352.8</v>
      </c>
      <c r="E64" s="131">
        <f t="shared" si="2"/>
        <v>0</v>
      </c>
      <c r="F64" s="22">
        <v>385.5</v>
      </c>
      <c r="G64" s="268">
        <f t="shared" si="3"/>
        <v>-32.699999999999989</v>
      </c>
    </row>
    <row r="65" spans="1:13" ht="15.75" x14ac:dyDescent="0.2">
      <c r="A65" s="101">
        <f t="shared" si="1"/>
        <v>484.7</v>
      </c>
      <c r="B65" s="168" t="s">
        <v>36</v>
      </c>
      <c r="C65" s="26"/>
      <c r="D65" s="26">
        <v>484.7</v>
      </c>
      <c r="E65" s="131">
        <f t="shared" si="2"/>
        <v>0</v>
      </c>
      <c r="F65" s="22">
        <v>438</v>
      </c>
      <c r="G65" s="267">
        <f t="shared" si="3"/>
        <v>46.699999999999989</v>
      </c>
    </row>
    <row r="66" spans="1:13" ht="15.75" x14ac:dyDescent="0.2">
      <c r="A66" s="101">
        <f t="shared" si="1"/>
        <v>1230.425</v>
      </c>
      <c r="B66" s="168" t="s">
        <v>37</v>
      </c>
      <c r="C66" s="26"/>
      <c r="D66" s="26">
        <v>1230.425</v>
      </c>
      <c r="E66" s="131">
        <f t="shared" si="2"/>
        <v>0</v>
      </c>
      <c r="F66" s="22">
        <v>1226.193</v>
      </c>
      <c r="G66" s="267">
        <f t="shared" si="3"/>
        <v>4.2319999999999709</v>
      </c>
    </row>
    <row r="67" spans="1:13" s="40" customFormat="1" ht="15.75" x14ac:dyDescent="0.25">
      <c r="A67" s="101">
        <f t="shared" si="1"/>
        <v>271.58999999999997</v>
      </c>
      <c r="B67" s="171" t="s">
        <v>38</v>
      </c>
      <c r="C67" s="26"/>
      <c r="D67" s="26">
        <v>271.58999999999997</v>
      </c>
      <c r="E67" s="131">
        <f t="shared" si="2"/>
        <v>0</v>
      </c>
      <c r="F67" s="22">
        <v>264.036</v>
      </c>
      <c r="G67" s="267">
        <f t="shared" si="3"/>
        <v>7.5539999999999736</v>
      </c>
      <c r="H67" s="173"/>
      <c r="I67" s="173"/>
      <c r="J67" s="173"/>
      <c r="K67" s="173"/>
      <c r="L67" s="173"/>
      <c r="M67" s="38"/>
    </row>
    <row r="68" spans="1:13" s="56" customFormat="1" ht="15.75" x14ac:dyDescent="0.25">
      <c r="A68" s="101">
        <f t="shared" si="1"/>
        <v>54.126999999999995</v>
      </c>
      <c r="B68" s="170" t="s">
        <v>138</v>
      </c>
      <c r="C68" s="24">
        <f>SUM(C69:C74)</f>
        <v>0</v>
      </c>
      <c r="D68" s="24">
        <f>SUM(D69:D74)</f>
        <v>54.126999999999995</v>
      </c>
      <c r="E68" s="132">
        <f t="shared" si="2"/>
        <v>0</v>
      </c>
      <c r="F68" s="241">
        <f>SUM(F69:F74)</f>
        <v>61.366</v>
      </c>
      <c r="G68" s="217">
        <f t="shared" si="3"/>
        <v>-7.2390000000000043</v>
      </c>
      <c r="H68" s="354"/>
      <c r="I68" s="354"/>
      <c r="J68" s="354"/>
      <c r="K68" s="354"/>
      <c r="L68" s="354"/>
    </row>
    <row r="69" spans="1:13" ht="15.75" x14ac:dyDescent="0.2">
      <c r="A69" s="101">
        <f t="shared" si="1"/>
        <v>26.8</v>
      </c>
      <c r="B69" s="171" t="s">
        <v>96</v>
      </c>
      <c r="C69" s="26"/>
      <c r="D69" s="26">
        <v>26.8</v>
      </c>
      <c r="E69" s="131">
        <f t="shared" si="2"/>
        <v>0</v>
      </c>
      <c r="F69" s="22">
        <v>27.7</v>
      </c>
      <c r="G69" s="267">
        <f t="shared" si="3"/>
        <v>-0.89999999999999858</v>
      </c>
    </row>
    <row r="70" spans="1:13" ht="15.75" x14ac:dyDescent="0.2">
      <c r="A70" s="101">
        <f t="shared" ref="A70:A101" si="4">IF(OR(D70="",D70=0),"x",D70)</f>
        <v>6.0789999999999997</v>
      </c>
      <c r="B70" s="171" t="s">
        <v>39</v>
      </c>
      <c r="C70" s="26"/>
      <c r="D70" s="26">
        <v>6.0789999999999997</v>
      </c>
      <c r="E70" s="131">
        <f t="shared" ref="E70:E93" si="5">IFERROR(D70/C70*100,0)</f>
        <v>0</v>
      </c>
      <c r="F70" s="22">
        <v>6.952</v>
      </c>
      <c r="G70" s="267">
        <f t="shared" si="3"/>
        <v>-0.87300000000000022</v>
      </c>
    </row>
    <row r="71" spans="1:13" ht="15.75" x14ac:dyDescent="0.2">
      <c r="A71" s="101">
        <f t="shared" si="4"/>
        <v>4.9480000000000004</v>
      </c>
      <c r="B71" s="171" t="s">
        <v>40</v>
      </c>
      <c r="C71" s="26"/>
      <c r="D71" s="26">
        <v>4.9480000000000004</v>
      </c>
      <c r="E71" s="131">
        <f t="shared" si="5"/>
        <v>0</v>
      </c>
      <c r="F71" s="22">
        <v>5.9139999999999997</v>
      </c>
      <c r="G71" s="267">
        <f t="shared" si="3"/>
        <v>-0.9659999999999993</v>
      </c>
    </row>
    <row r="72" spans="1:13" ht="15" hidden="1" customHeight="1" x14ac:dyDescent="0.2">
      <c r="A72" s="101" t="str">
        <f t="shared" si="4"/>
        <v>x</v>
      </c>
      <c r="B72" s="171" t="s">
        <v>136</v>
      </c>
      <c r="C72" s="26"/>
      <c r="D72" s="26" t="s">
        <v>136</v>
      </c>
      <c r="E72" s="131">
        <f t="shared" si="5"/>
        <v>0</v>
      </c>
      <c r="F72" s="22" t="s">
        <v>136</v>
      </c>
      <c r="G72" s="267" t="str">
        <f t="shared" si="3"/>
        <v/>
      </c>
    </row>
    <row r="73" spans="1:13" ht="15" hidden="1" customHeight="1" x14ac:dyDescent="0.2">
      <c r="A73" s="101" t="str">
        <f t="shared" si="4"/>
        <v>x</v>
      </c>
      <c r="B73" s="171" t="s">
        <v>136</v>
      </c>
      <c r="C73" s="26"/>
      <c r="D73" s="26" t="s">
        <v>136</v>
      </c>
      <c r="E73" s="131">
        <f t="shared" si="5"/>
        <v>0</v>
      </c>
      <c r="F73" s="22" t="s">
        <v>136</v>
      </c>
      <c r="G73" s="267" t="str">
        <f t="shared" si="3"/>
        <v/>
      </c>
    </row>
    <row r="74" spans="1:13" s="40" customFormat="1" ht="15.75" x14ac:dyDescent="0.25">
      <c r="A74" s="101">
        <f t="shared" si="4"/>
        <v>16.3</v>
      </c>
      <c r="B74" s="171" t="s">
        <v>41</v>
      </c>
      <c r="C74" s="26"/>
      <c r="D74" s="26">
        <v>16.3</v>
      </c>
      <c r="E74" s="131">
        <f t="shared" si="5"/>
        <v>0</v>
      </c>
      <c r="F74" s="22">
        <v>20.8</v>
      </c>
      <c r="G74" s="267">
        <f t="shared" si="3"/>
        <v>-4.5</v>
      </c>
      <c r="H74" s="173"/>
      <c r="I74" s="173"/>
      <c r="J74" s="173"/>
      <c r="K74" s="173"/>
      <c r="L74" s="173"/>
      <c r="M74" s="38"/>
    </row>
    <row r="75" spans="1:13" s="56" customFormat="1" ht="15.75" x14ac:dyDescent="0.25">
      <c r="A75" s="101">
        <f t="shared" si="4"/>
        <v>293.30700000000002</v>
      </c>
      <c r="B75" s="170" t="s">
        <v>42</v>
      </c>
      <c r="C75" s="24">
        <f>SUM(C76:C88)</f>
        <v>0</v>
      </c>
      <c r="D75" s="24">
        <f>SUM(D76:D88)</f>
        <v>293.30700000000002</v>
      </c>
      <c r="E75" s="132">
        <f t="shared" si="5"/>
        <v>0</v>
      </c>
      <c r="F75" s="241">
        <f>SUM(F76:F88)</f>
        <v>361.82799999999997</v>
      </c>
      <c r="G75" s="217">
        <f t="shared" si="3"/>
        <v>-68.520999999999958</v>
      </c>
      <c r="H75" s="354"/>
      <c r="I75" s="354"/>
      <c r="J75" s="354"/>
      <c r="K75" s="354"/>
      <c r="L75" s="354"/>
    </row>
    <row r="76" spans="1:13" ht="15" hidden="1" customHeight="1" x14ac:dyDescent="0.2">
      <c r="A76" s="101" t="str">
        <f t="shared" si="4"/>
        <v>x</v>
      </c>
      <c r="B76" s="171" t="s">
        <v>139</v>
      </c>
      <c r="C76" s="26"/>
      <c r="D76" s="26">
        <v>0</v>
      </c>
      <c r="E76" s="131">
        <f t="shared" si="5"/>
        <v>0</v>
      </c>
      <c r="F76" s="22">
        <v>0</v>
      </c>
      <c r="G76" s="267">
        <f t="shared" si="3"/>
        <v>0</v>
      </c>
    </row>
    <row r="77" spans="1:13" ht="15" hidden="1" customHeight="1" x14ac:dyDescent="0.2">
      <c r="A77" s="101" t="str">
        <f t="shared" si="4"/>
        <v>x</v>
      </c>
      <c r="B77" s="171" t="s">
        <v>140</v>
      </c>
      <c r="C77" s="26"/>
      <c r="D77" s="26">
        <v>0</v>
      </c>
      <c r="E77" s="131">
        <f t="shared" si="5"/>
        <v>0</v>
      </c>
      <c r="F77" s="22">
        <v>0</v>
      </c>
      <c r="G77" s="267">
        <f t="shared" si="3"/>
        <v>0</v>
      </c>
    </row>
    <row r="78" spans="1:13" ht="15" hidden="1" customHeight="1" x14ac:dyDescent="0.2">
      <c r="A78" s="101" t="str">
        <f t="shared" si="4"/>
        <v>x</v>
      </c>
      <c r="B78" s="171" t="s">
        <v>141</v>
      </c>
      <c r="C78" s="26"/>
      <c r="D78" s="26">
        <v>0</v>
      </c>
      <c r="E78" s="131">
        <f t="shared" si="5"/>
        <v>0</v>
      </c>
      <c r="F78" s="22">
        <v>0</v>
      </c>
      <c r="G78" s="267">
        <f t="shared" si="3"/>
        <v>0</v>
      </c>
    </row>
    <row r="79" spans="1:13" ht="15.75" x14ac:dyDescent="0.2">
      <c r="A79" s="101">
        <f t="shared" si="4"/>
        <v>181.1</v>
      </c>
      <c r="B79" s="171" t="s">
        <v>43</v>
      </c>
      <c r="C79" s="26"/>
      <c r="D79" s="26">
        <v>181.1</v>
      </c>
      <c r="E79" s="131">
        <f t="shared" si="5"/>
        <v>0</v>
      </c>
      <c r="F79" s="22">
        <v>226.4</v>
      </c>
      <c r="G79" s="267">
        <f t="shared" si="3"/>
        <v>-45.300000000000011</v>
      </c>
    </row>
    <row r="80" spans="1:13" ht="15.75" x14ac:dyDescent="0.2">
      <c r="A80" s="101">
        <f t="shared" si="4"/>
        <v>14.542</v>
      </c>
      <c r="B80" s="171" t="s">
        <v>44</v>
      </c>
      <c r="C80" s="26"/>
      <c r="D80" s="26">
        <v>14.542</v>
      </c>
      <c r="E80" s="131">
        <f t="shared" si="5"/>
        <v>0</v>
      </c>
      <c r="F80" s="22">
        <v>22.106000000000002</v>
      </c>
      <c r="G80" s="267">
        <f t="shared" si="3"/>
        <v>-7.5640000000000018</v>
      </c>
    </row>
    <row r="81" spans="1:12" ht="15" hidden="1" customHeight="1" x14ac:dyDescent="0.2">
      <c r="A81" s="101" t="str">
        <f t="shared" si="4"/>
        <v>x</v>
      </c>
      <c r="B81" s="171" t="s">
        <v>136</v>
      </c>
      <c r="C81" s="26"/>
      <c r="D81" s="26" t="s">
        <v>136</v>
      </c>
      <c r="E81" s="131">
        <f t="shared" si="5"/>
        <v>0</v>
      </c>
      <c r="F81" s="22" t="s">
        <v>136</v>
      </c>
      <c r="G81" s="267" t="str">
        <f t="shared" si="3"/>
        <v/>
      </c>
    </row>
    <row r="82" spans="1:12" ht="15" hidden="1" customHeight="1" x14ac:dyDescent="0.2">
      <c r="A82" s="101" t="str">
        <f t="shared" si="4"/>
        <v>x</v>
      </c>
      <c r="B82" s="171" t="s">
        <v>136</v>
      </c>
      <c r="C82" s="26"/>
      <c r="D82" s="26" t="s">
        <v>136</v>
      </c>
      <c r="E82" s="131">
        <f t="shared" si="5"/>
        <v>0</v>
      </c>
      <c r="F82" s="22" t="s">
        <v>136</v>
      </c>
      <c r="G82" s="267" t="str">
        <f t="shared" si="3"/>
        <v/>
      </c>
    </row>
    <row r="83" spans="1:12" ht="15.75" hidden="1" x14ac:dyDescent="0.2">
      <c r="A83" s="101" t="str">
        <f t="shared" si="4"/>
        <v>x</v>
      </c>
      <c r="B83" s="171" t="s">
        <v>45</v>
      </c>
      <c r="C83" s="26"/>
      <c r="D83" s="26">
        <v>0</v>
      </c>
      <c r="E83" s="131">
        <f t="shared" si="5"/>
        <v>0</v>
      </c>
      <c r="F83" s="22">
        <v>0</v>
      </c>
      <c r="G83" s="267">
        <f t="shared" si="3"/>
        <v>0</v>
      </c>
    </row>
    <row r="84" spans="1:12" ht="15" hidden="1" customHeight="1" x14ac:dyDescent="0.2">
      <c r="A84" s="101" t="str">
        <f t="shared" si="4"/>
        <v>x</v>
      </c>
      <c r="B84" s="171" t="s">
        <v>136</v>
      </c>
      <c r="C84" s="26"/>
      <c r="D84" s="26" t="s">
        <v>136</v>
      </c>
      <c r="E84" s="131">
        <f t="shared" si="5"/>
        <v>0</v>
      </c>
      <c r="F84" s="22" t="s">
        <v>136</v>
      </c>
      <c r="G84" s="267" t="str">
        <f t="shared" si="3"/>
        <v/>
      </c>
    </row>
    <row r="85" spans="1:12" ht="15.75" x14ac:dyDescent="0.2">
      <c r="A85" s="101">
        <f t="shared" si="4"/>
        <v>29.574000000000002</v>
      </c>
      <c r="B85" s="171" t="s">
        <v>46</v>
      </c>
      <c r="C85" s="26"/>
      <c r="D85" s="26">
        <v>29.574000000000002</v>
      </c>
      <c r="E85" s="131">
        <f t="shared" si="5"/>
        <v>0</v>
      </c>
      <c r="F85" s="22">
        <v>38.619</v>
      </c>
      <c r="G85" s="267">
        <f t="shared" si="3"/>
        <v>-9.0449999999999982</v>
      </c>
    </row>
    <row r="86" spans="1:12" ht="15.75" x14ac:dyDescent="0.2">
      <c r="A86" s="101">
        <f t="shared" si="4"/>
        <v>46.68</v>
      </c>
      <c r="B86" s="171" t="s">
        <v>47</v>
      </c>
      <c r="C86" s="26"/>
      <c r="D86" s="26">
        <v>46.68</v>
      </c>
      <c r="E86" s="131">
        <f t="shared" si="5"/>
        <v>0</v>
      </c>
      <c r="F86" s="22">
        <v>45.2</v>
      </c>
      <c r="G86" s="267">
        <f t="shared" si="3"/>
        <v>1.4799999999999969</v>
      </c>
    </row>
    <row r="87" spans="1:12" ht="15.75" x14ac:dyDescent="0.2">
      <c r="A87" s="101">
        <f t="shared" si="4"/>
        <v>8.5470000000000006</v>
      </c>
      <c r="B87" s="171" t="s">
        <v>48</v>
      </c>
      <c r="C87" s="26"/>
      <c r="D87" s="26">
        <v>8.5470000000000006</v>
      </c>
      <c r="E87" s="131">
        <f t="shared" si="5"/>
        <v>0</v>
      </c>
      <c r="F87" s="22">
        <v>15.065</v>
      </c>
      <c r="G87" s="267">
        <f t="shared" si="3"/>
        <v>-6.5179999999999989</v>
      </c>
    </row>
    <row r="88" spans="1:12" ht="15.75" x14ac:dyDescent="0.2">
      <c r="A88" s="101">
        <f t="shared" si="4"/>
        <v>12.864000000000001</v>
      </c>
      <c r="B88" s="168" t="s">
        <v>49</v>
      </c>
      <c r="C88" s="26"/>
      <c r="D88" s="26">
        <v>12.864000000000001</v>
      </c>
      <c r="E88" s="131">
        <f t="shared" si="5"/>
        <v>0</v>
      </c>
      <c r="F88" s="22">
        <v>14.438000000000001</v>
      </c>
      <c r="G88" s="267">
        <f t="shared" si="3"/>
        <v>-1.5739999999999998</v>
      </c>
    </row>
    <row r="89" spans="1:12" s="56" customFormat="1" ht="15.75" hidden="1" x14ac:dyDescent="0.25">
      <c r="A89" s="101" t="str">
        <f t="shared" si="4"/>
        <v>x</v>
      </c>
      <c r="B89" s="170" t="s">
        <v>50</v>
      </c>
      <c r="C89" s="217">
        <f>SUM(C90:C101)</f>
        <v>0</v>
      </c>
      <c r="D89" s="136">
        <f>SUM(D90:D101)</f>
        <v>0</v>
      </c>
      <c r="E89" s="132">
        <f t="shared" si="5"/>
        <v>0</v>
      </c>
      <c r="F89" s="58">
        <f>SUM(F90:F101)</f>
        <v>0</v>
      </c>
      <c r="G89" s="217">
        <f t="shared" si="3"/>
        <v>0</v>
      </c>
      <c r="H89" s="354"/>
      <c r="I89" s="354"/>
      <c r="J89" s="354"/>
      <c r="K89" s="354"/>
      <c r="L89" s="354"/>
    </row>
    <row r="90" spans="1:12" ht="15" hidden="1" customHeight="1" x14ac:dyDescent="0.2">
      <c r="A90" s="101" t="str">
        <f t="shared" si="4"/>
        <v>x</v>
      </c>
      <c r="B90" s="171" t="s">
        <v>97</v>
      </c>
      <c r="C90" s="26"/>
      <c r="D90" s="26">
        <v>0</v>
      </c>
      <c r="E90" s="131">
        <f t="shared" si="5"/>
        <v>0</v>
      </c>
      <c r="F90" s="22">
        <v>0</v>
      </c>
      <c r="G90" s="267">
        <f t="shared" si="3"/>
        <v>0</v>
      </c>
    </row>
    <row r="91" spans="1:12" ht="15" hidden="1" customHeight="1" x14ac:dyDescent="0.2">
      <c r="A91" s="101" t="str">
        <f t="shared" si="4"/>
        <v>x</v>
      </c>
      <c r="B91" s="171" t="s">
        <v>98</v>
      </c>
      <c r="C91" s="26"/>
      <c r="D91" s="26">
        <v>0</v>
      </c>
      <c r="E91" s="131">
        <f t="shared" si="5"/>
        <v>0</v>
      </c>
      <c r="F91" s="22">
        <v>0</v>
      </c>
      <c r="G91" s="267">
        <f t="shared" si="3"/>
        <v>0</v>
      </c>
    </row>
    <row r="92" spans="1:12" ht="15" hidden="1" customHeight="1" x14ac:dyDescent="0.2">
      <c r="A92" s="101" t="str">
        <f t="shared" si="4"/>
        <v>x</v>
      </c>
      <c r="B92" s="171" t="s">
        <v>61</v>
      </c>
      <c r="C92" s="26"/>
      <c r="D92" s="26">
        <v>0</v>
      </c>
      <c r="E92" s="131">
        <f t="shared" si="5"/>
        <v>0</v>
      </c>
      <c r="F92" s="22">
        <v>0</v>
      </c>
      <c r="G92" s="267">
        <f t="shared" ref="G92:G93" si="6">IFERROR(D92-F92,"")</f>
        <v>0</v>
      </c>
    </row>
    <row r="93" spans="1:12" s="40" customFormat="1" ht="15.75" hidden="1" customHeight="1" x14ac:dyDescent="0.25">
      <c r="A93" s="101" t="str">
        <f t="shared" si="4"/>
        <v>x</v>
      </c>
      <c r="B93" s="171" t="s">
        <v>136</v>
      </c>
      <c r="C93" s="26"/>
      <c r="D93" s="26" t="s">
        <v>136</v>
      </c>
      <c r="E93" s="131">
        <f t="shared" si="5"/>
        <v>0</v>
      </c>
      <c r="F93" s="22" t="s">
        <v>136</v>
      </c>
      <c r="G93" s="267" t="str">
        <f t="shared" si="6"/>
        <v/>
      </c>
      <c r="H93" s="173"/>
      <c r="I93" s="173"/>
      <c r="J93" s="173"/>
      <c r="K93" s="173"/>
      <c r="L93" s="173"/>
    </row>
    <row r="94" spans="1:12" ht="15.75" hidden="1" x14ac:dyDescent="0.2">
      <c r="A94" s="101" t="str">
        <f t="shared" si="4"/>
        <v>x</v>
      </c>
      <c r="B94" s="171" t="s">
        <v>51</v>
      </c>
      <c r="C94" s="26"/>
      <c r="D94" s="26">
        <v>0</v>
      </c>
      <c r="E94" s="131">
        <f>IFERROR(#REF!/C94*100,0)</f>
        <v>0</v>
      </c>
      <c r="F94" s="22">
        <v>0</v>
      </c>
      <c r="G94" s="267">
        <f>IFERROR(D94-F94,"")</f>
        <v>0</v>
      </c>
    </row>
    <row r="95" spans="1:12" ht="15" hidden="1" customHeight="1" x14ac:dyDescent="0.2">
      <c r="A95" s="101" t="str">
        <f t="shared" si="4"/>
        <v>x</v>
      </c>
      <c r="B95" s="218" t="s">
        <v>52</v>
      </c>
      <c r="C95" s="26"/>
      <c r="D95" s="26">
        <v>0</v>
      </c>
      <c r="E95" s="131">
        <f t="shared" ref="E95:E101" si="7">IFERROR(D95/C95*100,0)</f>
        <v>0</v>
      </c>
      <c r="F95" s="22">
        <v>0</v>
      </c>
      <c r="G95" s="267">
        <f t="shared" ref="G95:G101" si="8">IFERROR(D95-F95,"")</f>
        <v>0</v>
      </c>
    </row>
    <row r="96" spans="1:12" ht="15" hidden="1" customHeight="1" x14ac:dyDescent="0.2">
      <c r="A96" s="101" t="str">
        <f t="shared" si="4"/>
        <v>x</v>
      </c>
      <c r="B96" s="171" t="s">
        <v>53</v>
      </c>
      <c r="C96" s="26"/>
      <c r="D96" s="26">
        <v>0</v>
      </c>
      <c r="E96" s="131">
        <f t="shared" si="7"/>
        <v>0</v>
      </c>
      <c r="F96" s="22">
        <v>0</v>
      </c>
      <c r="G96" s="267">
        <f t="shared" si="8"/>
        <v>0</v>
      </c>
    </row>
    <row r="97" spans="1:7" ht="15" hidden="1" customHeight="1" x14ac:dyDescent="0.2">
      <c r="A97" s="101" t="str">
        <f t="shared" si="4"/>
        <v>x</v>
      </c>
      <c r="B97" s="205" t="s">
        <v>82</v>
      </c>
      <c r="C97" s="26"/>
      <c r="D97" s="26">
        <v>0</v>
      </c>
      <c r="E97" s="131">
        <f t="shared" si="7"/>
        <v>0</v>
      </c>
      <c r="F97" s="22">
        <v>0</v>
      </c>
      <c r="G97" s="267">
        <f t="shared" si="8"/>
        <v>0</v>
      </c>
    </row>
    <row r="98" spans="1:7" ht="15" hidden="1" customHeight="1" x14ac:dyDescent="0.2">
      <c r="A98" s="101" t="str">
        <f t="shared" si="4"/>
        <v>x</v>
      </c>
      <c r="B98" s="171" t="s">
        <v>136</v>
      </c>
      <c r="C98" s="26"/>
      <c r="D98" s="26" t="s">
        <v>136</v>
      </c>
      <c r="E98" s="131">
        <f t="shared" si="7"/>
        <v>0</v>
      </c>
      <c r="F98" s="22" t="s">
        <v>136</v>
      </c>
      <c r="G98" s="267" t="str">
        <f t="shared" si="8"/>
        <v/>
      </c>
    </row>
    <row r="99" spans="1:7" ht="15" hidden="1" customHeight="1" x14ac:dyDescent="0.2">
      <c r="A99" s="101" t="str">
        <f t="shared" si="4"/>
        <v>x</v>
      </c>
      <c r="B99" s="171" t="s">
        <v>55</v>
      </c>
      <c r="C99" s="26"/>
      <c r="D99" s="26">
        <v>0</v>
      </c>
      <c r="E99" s="131">
        <f t="shared" si="7"/>
        <v>0</v>
      </c>
      <c r="F99" s="22">
        <v>0</v>
      </c>
      <c r="G99" s="267">
        <f t="shared" si="8"/>
        <v>0</v>
      </c>
    </row>
    <row r="100" spans="1:7" ht="15" hidden="1" customHeight="1" x14ac:dyDescent="0.2">
      <c r="A100" s="101" t="str">
        <f t="shared" si="4"/>
        <v>x</v>
      </c>
      <c r="B100" s="171" t="s">
        <v>56</v>
      </c>
      <c r="C100" s="26"/>
      <c r="D100" s="26">
        <v>0</v>
      </c>
      <c r="E100" s="131">
        <f t="shared" si="7"/>
        <v>0</v>
      </c>
      <c r="F100" s="22">
        <v>0</v>
      </c>
      <c r="G100" s="267">
        <f t="shared" si="8"/>
        <v>0</v>
      </c>
    </row>
    <row r="101" spans="1:7" ht="15" hidden="1" customHeight="1" x14ac:dyDescent="0.2">
      <c r="A101" s="101" t="str">
        <f t="shared" si="4"/>
        <v>x</v>
      </c>
      <c r="B101" s="179" t="s">
        <v>99</v>
      </c>
      <c r="C101" s="156"/>
      <c r="D101" s="156">
        <v>0</v>
      </c>
      <c r="E101" s="133">
        <f t="shared" si="7"/>
        <v>0</v>
      </c>
      <c r="F101" s="270">
        <v>0</v>
      </c>
      <c r="G101" s="269">
        <f t="shared" si="8"/>
        <v>0</v>
      </c>
    </row>
  </sheetData>
  <mergeCells count="5">
    <mergeCell ref="B1:G1"/>
    <mergeCell ref="B3:B4"/>
    <mergeCell ref="D3:G3"/>
    <mergeCell ref="B2:G2"/>
    <mergeCell ref="C3:C4"/>
  </mergeCells>
  <printOptions horizontalCentered="1"/>
  <pageMargins left="0" right="0" top="0" bottom="0" header="0" footer="0"/>
  <pageSetup paperSize="9" scale="51" orientation="portrait" r:id="rId1"/>
  <rowBreaks count="1" manualBreakCount="1">
    <brk id="44" max="6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N101"/>
  <sheetViews>
    <sheetView showZeros="0" workbookViewId="0">
      <selection activeCell="B7" sqref="B7"/>
    </sheetView>
  </sheetViews>
  <sheetFormatPr defaultColWidth="9.140625" defaultRowHeight="15" x14ac:dyDescent="0.2"/>
  <cols>
    <col min="1" max="1" width="33.7109375" style="38" customWidth="1"/>
    <col min="2" max="4" width="10.7109375" style="38" customWidth="1"/>
    <col min="5" max="13" width="9.140625" style="38"/>
    <col min="14" max="14" width="12.7109375" style="38" customWidth="1"/>
    <col min="15" max="16384" width="9.140625" style="38"/>
  </cols>
  <sheetData>
    <row r="1" spans="1:14" ht="26.25" customHeight="1" x14ac:dyDescent="0.2">
      <c r="A1" s="400" t="s">
        <v>81</v>
      </c>
      <c r="B1" s="400"/>
      <c r="C1" s="400"/>
      <c r="D1" s="400"/>
      <c r="M1" s="64" t="s">
        <v>110</v>
      </c>
      <c r="N1" s="65">
        <v>43649</v>
      </c>
    </row>
    <row r="2" spans="1:14" ht="15.75" x14ac:dyDescent="0.25">
      <c r="A2" s="63" t="s">
        <v>100</v>
      </c>
      <c r="B2" s="402">
        <f ca="1">TODAY()</f>
        <v>44859</v>
      </c>
      <c r="C2" s="402"/>
      <c r="D2" s="63"/>
      <c r="E2" s="63"/>
      <c r="F2" s="63"/>
    </row>
    <row r="3" spans="1:14" ht="24.75" customHeight="1" x14ac:dyDescent="0.2">
      <c r="A3" s="370" t="s">
        <v>0</v>
      </c>
      <c r="B3" s="396" t="s">
        <v>134</v>
      </c>
      <c r="C3" s="396"/>
      <c r="D3" s="396"/>
    </row>
    <row r="4" spans="1:14" ht="46.5" customHeight="1" x14ac:dyDescent="0.2">
      <c r="A4" s="401"/>
      <c r="B4" s="39" t="s">
        <v>111</v>
      </c>
      <c r="C4" s="39" t="s">
        <v>135</v>
      </c>
      <c r="D4" s="39" t="s">
        <v>69</v>
      </c>
    </row>
    <row r="5" spans="1:14" s="56" customFormat="1" ht="15.75" x14ac:dyDescent="0.2">
      <c r="A5" s="61" t="s">
        <v>1</v>
      </c>
      <c r="B5" s="53">
        <f>B6+B25+B36+B45+B53+B68+B75+B89</f>
        <v>700.3</v>
      </c>
      <c r="C5" s="53" t="e">
        <f>C6+C25+C36+C45+C53+C68+C75+C89</f>
        <v>#N/A</v>
      </c>
      <c r="D5" s="55" t="e">
        <f t="shared" ref="D5:D23" si="0">B5-C5</f>
        <v>#N/A</v>
      </c>
      <c r="E5" s="56">
        <f>E6+E25+E36+E45+E53+E68+E75+E89</f>
        <v>0</v>
      </c>
      <c r="G5" s="56">
        <f>G6+G25+G36+G45+G53+G68+G75+G89</f>
        <v>0</v>
      </c>
    </row>
    <row r="6" spans="1:14" s="56" customFormat="1" ht="15.75" x14ac:dyDescent="0.25">
      <c r="A6" s="34" t="s">
        <v>2</v>
      </c>
      <c r="B6" s="57">
        <f>SUM(B7:B23)</f>
        <v>700.3</v>
      </c>
      <c r="C6" s="57" t="e">
        <f>SUM(C7:C23)</f>
        <v>#N/A</v>
      </c>
      <c r="D6" s="59" t="e">
        <f t="shared" si="0"/>
        <v>#N/A</v>
      </c>
      <c r="E6" s="56">
        <f>SUM(E7:E23)</f>
        <v>0</v>
      </c>
    </row>
    <row r="7" spans="1:14" x14ac:dyDescent="0.2">
      <c r="A7" s="35" t="s">
        <v>3</v>
      </c>
      <c r="B7" s="19">
        <v>700.3</v>
      </c>
      <c r="C7" s="22" t="e">
        <v>#N/A</v>
      </c>
      <c r="D7" s="32" t="e">
        <f t="shared" si="0"/>
        <v>#N/A</v>
      </c>
    </row>
    <row r="8" spans="1:14" x14ac:dyDescent="0.2">
      <c r="A8" s="35" t="s">
        <v>4</v>
      </c>
      <c r="B8" s="19"/>
      <c r="C8" s="22"/>
      <c r="D8" s="32">
        <f t="shared" si="0"/>
        <v>0</v>
      </c>
    </row>
    <row r="9" spans="1:14" x14ac:dyDescent="0.2">
      <c r="A9" s="35" t="s">
        <v>5</v>
      </c>
      <c r="B9" s="19"/>
      <c r="C9" s="22"/>
      <c r="D9" s="32">
        <f t="shared" si="0"/>
        <v>0</v>
      </c>
      <c r="F9" s="51"/>
    </row>
    <row r="10" spans="1:14" x14ac:dyDescent="0.2">
      <c r="A10" s="35" t="s">
        <v>6</v>
      </c>
      <c r="B10" s="19"/>
      <c r="C10" s="22"/>
      <c r="D10" s="32">
        <f t="shared" si="0"/>
        <v>0</v>
      </c>
    </row>
    <row r="11" spans="1:14" x14ac:dyDescent="0.2">
      <c r="A11" s="35" t="s">
        <v>7</v>
      </c>
      <c r="B11" s="19"/>
      <c r="C11" s="22"/>
      <c r="D11" s="32">
        <f t="shared" si="0"/>
        <v>0</v>
      </c>
    </row>
    <row r="12" spans="1:14" x14ac:dyDescent="0.2">
      <c r="A12" s="35" t="s">
        <v>8</v>
      </c>
      <c r="B12" s="19"/>
      <c r="C12" s="22"/>
      <c r="D12" s="32">
        <f t="shared" si="0"/>
        <v>0</v>
      </c>
    </row>
    <row r="13" spans="1:14" x14ac:dyDescent="0.2">
      <c r="A13" s="35" t="s">
        <v>9</v>
      </c>
      <c r="B13" s="19"/>
      <c r="C13" s="22"/>
      <c r="D13" s="32">
        <f t="shared" si="0"/>
        <v>0</v>
      </c>
    </row>
    <row r="14" spans="1:14" x14ac:dyDescent="0.2">
      <c r="A14" s="35" t="s">
        <v>10</v>
      </c>
      <c r="B14" s="19"/>
      <c r="C14" s="22"/>
      <c r="D14" s="32">
        <f t="shared" si="0"/>
        <v>0</v>
      </c>
    </row>
    <row r="15" spans="1:14" x14ac:dyDescent="0.2">
      <c r="A15" s="35" t="s">
        <v>11</v>
      </c>
      <c r="B15" s="19"/>
      <c r="C15" s="22"/>
      <c r="D15" s="32">
        <f t="shared" si="0"/>
        <v>0</v>
      </c>
    </row>
    <row r="16" spans="1:14" x14ac:dyDescent="0.2">
      <c r="A16" s="35" t="s">
        <v>58</v>
      </c>
      <c r="B16" s="19"/>
      <c r="C16" s="22"/>
      <c r="D16" s="32">
        <f t="shared" si="0"/>
        <v>0</v>
      </c>
    </row>
    <row r="17" spans="1:7" x14ac:dyDescent="0.2">
      <c r="A17" s="35" t="s">
        <v>12</v>
      </c>
      <c r="B17" s="19"/>
      <c r="C17" s="22"/>
      <c r="D17" s="32">
        <f t="shared" si="0"/>
        <v>0</v>
      </c>
    </row>
    <row r="18" spans="1:7" x14ac:dyDescent="0.2">
      <c r="A18" s="35" t="s">
        <v>13</v>
      </c>
      <c r="B18" s="19"/>
      <c r="C18" s="22"/>
      <c r="D18" s="32">
        <f t="shared" si="0"/>
        <v>0</v>
      </c>
    </row>
    <row r="19" spans="1:7" x14ac:dyDescent="0.2">
      <c r="A19" s="35" t="s">
        <v>14</v>
      </c>
      <c r="B19" s="19"/>
      <c r="C19" s="22"/>
      <c r="D19" s="32">
        <f t="shared" si="0"/>
        <v>0</v>
      </c>
    </row>
    <row r="20" spans="1:7" x14ac:dyDescent="0.2">
      <c r="A20" s="35" t="s">
        <v>15</v>
      </c>
      <c r="B20" s="19"/>
      <c r="C20" s="22"/>
      <c r="D20" s="32">
        <f t="shared" si="0"/>
        <v>0</v>
      </c>
    </row>
    <row r="21" spans="1:7" x14ac:dyDescent="0.2">
      <c r="A21" s="35" t="s">
        <v>16</v>
      </c>
      <c r="B21" s="19"/>
      <c r="C21" s="22"/>
      <c r="D21" s="32">
        <f t="shared" si="0"/>
        <v>0</v>
      </c>
    </row>
    <row r="22" spans="1:7" x14ac:dyDescent="0.2">
      <c r="A22" s="35" t="s">
        <v>17</v>
      </c>
      <c r="B22" s="19"/>
      <c r="C22" s="22"/>
      <c r="D22" s="32">
        <f t="shared" si="0"/>
        <v>0</v>
      </c>
    </row>
    <row r="23" spans="1:7" x14ac:dyDescent="0.2">
      <c r="A23" s="35" t="s">
        <v>18</v>
      </c>
      <c r="B23" s="19"/>
      <c r="C23" s="22"/>
      <c r="D23" s="32">
        <f t="shared" si="0"/>
        <v>0</v>
      </c>
    </row>
    <row r="24" spans="1:7" s="40" customFormat="1" ht="15.75" hidden="1" customHeight="1" x14ac:dyDescent="0.25">
      <c r="A24" s="35" t="s">
        <v>136</v>
      </c>
      <c r="B24" s="19"/>
      <c r="C24" s="22"/>
      <c r="D24" s="32"/>
    </row>
    <row r="25" spans="1:7" s="60" customFormat="1" ht="15.75" x14ac:dyDescent="0.25">
      <c r="A25" s="34" t="s">
        <v>19</v>
      </c>
      <c r="B25" s="57">
        <f>SUM(B26:B35)</f>
        <v>0</v>
      </c>
      <c r="C25" s="58">
        <f>SUM(C26:C35)</f>
        <v>0</v>
      </c>
      <c r="D25" s="59">
        <f t="shared" ref="D25:D35" si="1">B25-C25</f>
        <v>0</v>
      </c>
      <c r="E25" s="60">
        <f>SUM(E26:E35)</f>
        <v>0</v>
      </c>
      <c r="G25" s="60">
        <f>SUM(G26:G35)</f>
        <v>0</v>
      </c>
    </row>
    <row r="26" spans="1:7" ht="15" customHeight="1" x14ac:dyDescent="0.2">
      <c r="A26" s="35" t="s">
        <v>137</v>
      </c>
      <c r="B26" s="19"/>
      <c r="C26" s="22"/>
      <c r="D26" s="32">
        <f t="shared" si="1"/>
        <v>0</v>
      </c>
    </row>
    <row r="27" spans="1:7" ht="15" customHeight="1" x14ac:dyDescent="0.2">
      <c r="A27" s="35" t="s">
        <v>20</v>
      </c>
      <c r="B27" s="19"/>
      <c r="C27" s="22"/>
      <c r="D27" s="32">
        <f t="shared" si="1"/>
        <v>0</v>
      </c>
    </row>
    <row r="28" spans="1:7" ht="15" customHeight="1" x14ac:dyDescent="0.2">
      <c r="A28" s="35" t="s">
        <v>21</v>
      </c>
      <c r="B28" s="19"/>
      <c r="C28" s="22"/>
      <c r="D28" s="32">
        <f t="shared" si="1"/>
        <v>0</v>
      </c>
    </row>
    <row r="29" spans="1:7" ht="15" hidden="1" customHeight="1" x14ac:dyDescent="0.2">
      <c r="A29" s="35" t="s">
        <v>136</v>
      </c>
      <c r="B29" s="19"/>
      <c r="C29" s="22"/>
      <c r="D29" s="32">
        <f t="shared" si="1"/>
        <v>0</v>
      </c>
    </row>
    <row r="30" spans="1:7" x14ac:dyDescent="0.2">
      <c r="A30" s="35" t="s">
        <v>22</v>
      </c>
      <c r="B30" s="19"/>
      <c r="C30" s="22"/>
      <c r="D30" s="32">
        <f t="shared" si="1"/>
        <v>0</v>
      </c>
    </row>
    <row r="31" spans="1:7" x14ac:dyDescent="0.2">
      <c r="A31" s="35" t="s">
        <v>83</v>
      </c>
      <c r="B31" s="19"/>
      <c r="C31" s="22"/>
      <c r="D31" s="32">
        <f t="shared" si="1"/>
        <v>0</v>
      </c>
    </row>
    <row r="32" spans="1:7" x14ac:dyDescent="0.2">
      <c r="A32" s="35" t="s">
        <v>23</v>
      </c>
      <c r="B32" s="19"/>
      <c r="C32" s="22"/>
      <c r="D32" s="32">
        <f t="shared" si="1"/>
        <v>0</v>
      </c>
    </row>
    <row r="33" spans="1:7" ht="15" customHeight="1" x14ac:dyDescent="0.2">
      <c r="A33" s="35" t="s">
        <v>24</v>
      </c>
      <c r="B33" s="19"/>
      <c r="C33" s="22"/>
      <c r="D33" s="32">
        <f t="shared" si="1"/>
        <v>0</v>
      </c>
    </row>
    <row r="34" spans="1:7" x14ac:dyDescent="0.2">
      <c r="A34" s="35" t="s">
        <v>25</v>
      </c>
      <c r="B34" s="19"/>
      <c r="C34" s="22"/>
      <c r="D34" s="32">
        <f t="shared" si="1"/>
        <v>0</v>
      </c>
    </row>
    <row r="35" spans="1:7" s="40" customFormat="1" ht="15.75" x14ac:dyDescent="0.25">
      <c r="A35" s="35" t="s">
        <v>26</v>
      </c>
      <c r="B35" s="19"/>
      <c r="C35" s="22"/>
      <c r="D35" s="32">
        <f t="shared" si="1"/>
        <v>0</v>
      </c>
    </row>
    <row r="36" spans="1:7" s="60" customFormat="1" ht="15.75" x14ac:dyDescent="0.25">
      <c r="A36" s="34" t="s">
        <v>59</v>
      </c>
      <c r="B36" s="57">
        <f>SUM(B37:B44)</f>
        <v>0</v>
      </c>
      <c r="C36" s="58">
        <f>SUM(C37:C44)</f>
        <v>0</v>
      </c>
      <c r="D36" s="59">
        <f>SUM(D37:D43)</f>
        <v>0</v>
      </c>
      <c r="E36" s="60">
        <f>SUM(E37:E44)</f>
        <v>0</v>
      </c>
      <c r="G36" s="60">
        <f>SUM(G37:G44)</f>
        <v>0</v>
      </c>
    </row>
    <row r="37" spans="1:7" x14ac:dyDescent="0.2">
      <c r="A37" s="35" t="s">
        <v>84</v>
      </c>
      <c r="B37" s="19"/>
      <c r="C37" s="22"/>
      <c r="D37" s="32">
        <f t="shared" ref="D37:D43" si="2">B37-C37</f>
        <v>0</v>
      </c>
    </row>
    <row r="38" spans="1:7" x14ac:dyDescent="0.2">
      <c r="A38" s="35" t="s">
        <v>85</v>
      </c>
      <c r="B38" s="19"/>
      <c r="C38" s="22"/>
      <c r="D38" s="32">
        <f t="shared" si="2"/>
        <v>0</v>
      </c>
    </row>
    <row r="39" spans="1:7" x14ac:dyDescent="0.2">
      <c r="A39" s="36" t="s">
        <v>63</v>
      </c>
      <c r="B39" s="19"/>
      <c r="C39" s="22"/>
      <c r="D39" s="32">
        <f t="shared" si="2"/>
        <v>0</v>
      </c>
    </row>
    <row r="40" spans="1:7" x14ac:dyDescent="0.2">
      <c r="A40" s="35" t="s">
        <v>27</v>
      </c>
      <c r="B40" s="19"/>
      <c r="C40" s="22"/>
      <c r="D40" s="32">
        <f t="shared" si="2"/>
        <v>0</v>
      </c>
    </row>
    <row r="41" spans="1:7" x14ac:dyDescent="0.2">
      <c r="A41" s="35" t="s">
        <v>28</v>
      </c>
      <c r="B41" s="19"/>
      <c r="C41" s="22"/>
      <c r="D41" s="32">
        <f t="shared" si="2"/>
        <v>0</v>
      </c>
    </row>
    <row r="42" spans="1:7" x14ac:dyDescent="0.2">
      <c r="A42" s="35" t="s">
        <v>29</v>
      </c>
      <c r="B42" s="19"/>
      <c r="C42" s="22"/>
      <c r="D42" s="32">
        <f t="shared" si="2"/>
        <v>0</v>
      </c>
    </row>
    <row r="43" spans="1:7" x14ac:dyDescent="0.2">
      <c r="A43" s="35" t="s">
        <v>30</v>
      </c>
      <c r="B43" s="19"/>
      <c r="C43" s="22"/>
      <c r="D43" s="32">
        <f t="shared" si="2"/>
        <v>0</v>
      </c>
    </row>
    <row r="44" spans="1:7" s="40" customFormat="1" ht="15.75" customHeight="1" x14ac:dyDescent="0.25">
      <c r="A44" s="35" t="s">
        <v>64</v>
      </c>
      <c r="B44" s="19"/>
      <c r="C44" s="22"/>
      <c r="D44" s="32"/>
    </row>
    <row r="45" spans="1:7" s="60" customFormat="1" ht="15.75" x14ac:dyDescent="0.25">
      <c r="A45" s="34" t="s">
        <v>62</v>
      </c>
      <c r="B45" s="57">
        <f>SUM(B46:B52)</f>
        <v>0</v>
      </c>
      <c r="C45" s="58">
        <f>SUM(C46:C52)</f>
        <v>0</v>
      </c>
      <c r="D45" s="59">
        <f t="shared" ref="D45:D76" si="3">B45-C45</f>
        <v>0</v>
      </c>
      <c r="E45" s="60">
        <f>SUM(E46:E52)</f>
        <v>0</v>
      </c>
      <c r="G45" s="60">
        <f>SUM(G46:G52)</f>
        <v>0</v>
      </c>
    </row>
    <row r="46" spans="1:7" x14ac:dyDescent="0.2">
      <c r="A46" s="35" t="s">
        <v>86</v>
      </c>
      <c r="B46" s="19"/>
      <c r="C46" s="22"/>
      <c r="D46" s="32">
        <f t="shared" si="3"/>
        <v>0</v>
      </c>
    </row>
    <row r="47" spans="1:7" x14ac:dyDescent="0.2">
      <c r="A47" s="35" t="s">
        <v>87</v>
      </c>
      <c r="B47" s="19"/>
      <c r="C47" s="22"/>
      <c r="D47" s="32">
        <f t="shared" si="3"/>
        <v>0</v>
      </c>
    </row>
    <row r="48" spans="1:7" x14ac:dyDescent="0.2">
      <c r="A48" s="35" t="s">
        <v>88</v>
      </c>
      <c r="B48" s="19"/>
      <c r="C48" s="22"/>
      <c r="D48" s="32">
        <f t="shared" si="3"/>
        <v>0</v>
      </c>
    </row>
    <row r="49" spans="1:7" x14ac:dyDescent="0.2">
      <c r="A49" s="35" t="s">
        <v>89</v>
      </c>
      <c r="B49" s="19"/>
      <c r="C49" s="22"/>
      <c r="D49" s="32">
        <f t="shared" si="3"/>
        <v>0</v>
      </c>
    </row>
    <row r="50" spans="1:7" x14ac:dyDescent="0.2">
      <c r="A50" s="35" t="s">
        <v>101</v>
      </c>
      <c r="B50" s="19"/>
      <c r="C50" s="22"/>
      <c r="D50" s="32">
        <f t="shared" si="3"/>
        <v>0</v>
      </c>
    </row>
    <row r="51" spans="1:7" x14ac:dyDescent="0.2">
      <c r="A51" s="35" t="s">
        <v>90</v>
      </c>
      <c r="B51" s="19"/>
      <c r="C51" s="22"/>
      <c r="D51" s="32">
        <f t="shared" si="3"/>
        <v>0</v>
      </c>
    </row>
    <row r="52" spans="1:7" s="40" customFormat="1" ht="15.75" x14ac:dyDescent="0.25">
      <c r="A52" s="35" t="s">
        <v>102</v>
      </c>
      <c r="B52" s="19"/>
      <c r="C52" s="22"/>
      <c r="D52" s="32">
        <f t="shared" si="3"/>
        <v>0</v>
      </c>
    </row>
    <row r="53" spans="1:7" s="60" customFormat="1" ht="15.75" x14ac:dyDescent="0.25">
      <c r="A53" s="37" t="s">
        <v>31</v>
      </c>
      <c r="B53" s="57">
        <f>SUM(B54:B67)</f>
        <v>0</v>
      </c>
      <c r="C53" s="58">
        <f>SUM(C54:C67)</f>
        <v>0</v>
      </c>
      <c r="D53" s="59">
        <f t="shared" si="3"/>
        <v>0</v>
      </c>
      <c r="E53" s="60">
        <f>SUM(E54:E67)</f>
        <v>0</v>
      </c>
      <c r="G53" s="60">
        <f>SUM(G54:G67)</f>
        <v>0</v>
      </c>
    </row>
    <row r="54" spans="1:7" x14ac:dyDescent="0.2">
      <c r="A54" s="28" t="s">
        <v>91</v>
      </c>
      <c r="B54" s="19"/>
      <c r="C54" s="22"/>
      <c r="D54" s="32">
        <f t="shared" si="3"/>
        <v>0</v>
      </c>
    </row>
    <row r="55" spans="1:7" x14ac:dyDescent="0.2">
      <c r="A55" s="28" t="s">
        <v>92</v>
      </c>
      <c r="B55" s="19"/>
      <c r="C55" s="22"/>
      <c r="D55" s="32">
        <f t="shared" si="3"/>
        <v>0</v>
      </c>
    </row>
    <row r="56" spans="1:7" x14ac:dyDescent="0.2">
      <c r="A56" s="28" t="s">
        <v>93</v>
      </c>
      <c r="B56" s="19"/>
      <c r="C56" s="22"/>
      <c r="D56" s="32">
        <f t="shared" si="3"/>
        <v>0</v>
      </c>
    </row>
    <row r="57" spans="1:7" x14ac:dyDescent="0.2">
      <c r="A57" s="28" t="s">
        <v>94</v>
      </c>
      <c r="B57" s="19"/>
      <c r="C57" s="22"/>
      <c r="D57" s="32">
        <f t="shared" si="3"/>
        <v>0</v>
      </c>
    </row>
    <row r="58" spans="1:7" x14ac:dyDescent="0.2">
      <c r="A58" s="28" t="s">
        <v>57</v>
      </c>
      <c r="B58" s="19"/>
      <c r="C58" s="22"/>
      <c r="D58" s="32">
        <f t="shared" si="3"/>
        <v>0</v>
      </c>
    </row>
    <row r="59" spans="1:7" x14ac:dyDescent="0.2">
      <c r="A59" s="28" t="s">
        <v>32</v>
      </c>
      <c r="B59" s="19"/>
      <c r="C59" s="22"/>
      <c r="D59" s="32">
        <f t="shared" si="3"/>
        <v>0</v>
      </c>
    </row>
    <row r="60" spans="1:7" x14ac:dyDescent="0.2">
      <c r="A60" s="28" t="s">
        <v>60</v>
      </c>
      <c r="B60" s="19"/>
      <c r="C60" s="22"/>
      <c r="D60" s="32">
        <f t="shared" si="3"/>
        <v>0</v>
      </c>
    </row>
    <row r="61" spans="1:7" x14ac:dyDescent="0.2">
      <c r="A61" s="28" t="s">
        <v>33</v>
      </c>
      <c r="B61" s="19"/>
      <c r="C61" s="22"/>
      <c r="D61" s="32">
        <f t="shared" si="3"/>
        <v>0</v>
      </c>
    </row>
    <row r="62" spans="1:7" x14ac:dyDescent="0.2">
      <c r="A62" s="28" t="s">
        <v>95</v>
      </c>
      <c r="B62" s="19"/>
      <c r="C62" s="22"/>
      <c r="D62" s="32">
        <f t="shared" si="3"/>
        <v>0</v>
      </c>
    </row>
    <row r="63" spans="1:7" x14ac:dyDescent="0.2">
      <c r="A63" s="28" t="s">
        <v>34</v>
      </c>
      <c r="B63" s="19"/>
      <c r="C63" s="22"/>
      <c r="D63" s="32">
        <f t="shared" si="3"/>
        <v>0</v>
      </c>
    </row>
    <row r="64" spans="1:7" x14ac:dyDescent="0.2">
      <c r="A64" s="28" t="s">
        <v>35</v>
      </c>
      <c r="B64" s="19"/>
      <c r="C64" s="22"/>
      <c r="D64" s="32">
        <f t="shared" si="3"/>
        <v>0</v>
      </c>
    </row>
    <row r="65" spans="1:7" x14ac:dyDescent="0.2">
      <c r="A65" s="35" t="s">
        <v>36</v>
      </c>
      <c r="B65" s="19"/>
      <c r="C65" s="22"/>
      <c r="D65" s="32">
        <f t="shared" si="3"/>
        <v>0</v>
      </c>
    </row>
    <row r="66" spans="1:7" x14ac:dyDescent="0.2">
      <c r="A66" s="35" t="s">
        <v>37</v>
      </c>
      <c r="B66" s="19"/>
      <c r="C66" s="22"/>
      <c r="D66" s="32">
        <f t="shared" si="3"/>
        <v>0</v>
      </c>
    </row>
    <row r="67" spans="1:7" s="40" customFormat="1" ht="15.75" x14ac:dyDescent="0.25">
      <c r="A67" s="28" t="s">
        <v>38</v>
      </c>
      <c r="B67" s="19"/>
      <c r="C67" s="22"/>
      <c r="D67" s="32">
        <f t="shared" si="3"/>
        <v>0</v>
      </c>
    </row>
    <row r="68" spans="1:7" s="60" customFormat="1" ht="15.75" x14ac:dyDescent="0.25">
      <c r="A68" s="37" t="s">
        <v>138</v>
      </c>
      <c r="B68" s="57">
        <f>SUM(B69:B74)</f>
        <v>0</v>
      </c>
      <c r="C68" s="58">
        <f>SUM(C69:C74)</f>
        <v>0</v>
      </c>
      <c r="D68" s="59">
        <f t="shared" si="3"/>
        <v>0</v>
      </c>
      <c r="E68" s="60">
        <f>SUM(E69:E74)</f>
        <v>0</v>
      </c>
      <c r="G68" s="60">
        <f>SUM(G69:G74)</f>
        <v>0</v>
      </c>
    </row>
    <row r="69" spans="1:7" x14ac:dyDescent="0.2">
      <c r="A69" s="28" t="s">
        <v>96</v>
      </c>
      <c r="B69" s="19"/>
      <c r="C69" s="22"/>
      <c r="D69" s="32">
        <f t="shared" si="3"/>
        <v>0</v>
      </c>
    </row>
    <row r="70" spans="1:7" x14ac:dyDescent="0.2">
      <c r="A70" s="28" t="s">
        <v>39</v>
      </c>
      <c r="B70" s="19"/>
      <c r="C70" s="22"/>
      <c r="D70" s="32">
        <f t="shared" si="3"/>
        <v>0</v>
      </c>
    </row>
    <row r="71" spans="1:7" x14ac:dyDescent="0.2">
      <c r="A71" s="28" t="s">
        <v>40</v>
      </c>
      <c r="B71" s="19"/>
      <c r="C71" s="22"/>
      <c r="D71" s="32">
        <f t="shared" si="3"/>
        <v>0</v>
      </c>
    </row>
    <row r="72" spans="1:7" ht="15" hidden="1" customHeight="1" x14ac:dyDescent="0.2">
      <c r="A72" s="28" t="s">
        <v>136</v>
      </c>
      <c r="B72" s="19"/>
      <c r="C72" s="22"/>
      <c r="D72" s="32">
        <f t="shared" si="3"/>
        <v>0</v>
      </c>
    </row>
    <row r="73" spans="1:7" ht="15" hidden="1" customHeight="1" x14ac:dyDescent="0.2">
      <c r="A73" s="28" t="s">
        <v>136</v>
      </c>
      <c r="B73" s="19"/>
      <c r="C73" s="22"/>
      <c r="D73" s="32">
        <f t="shared" si="3"/>
        <v>0</v>
      </c>
    </row>
    <row r="74" spans="1:7" s="40" customFormat="1" ht="15.75" x14ac:dyDescent="0.25">
      <c r="A74" s="28" t="s">
        <v>41</v>
      </c>
      <c r="B74" s="19"/>
      <c r="C74" s="22"/>
      <c r="D74" s="32">
        <f t="shared" si="3"/>
        <v>0</v>
      </c>
    </row>
    <row r="75" spans="1:7" s="60" customFormat="1" ht="15.75" x14ac:dyDescent="0.25">
      <c r="A75" s="37" t="s">
        <v>42</v>
      </c>
      <c r="B75" s="57">
        <f>SUM(B76:B88)</f>
        <v>0</v>
      </c>
      <c r="C75" s="58">
        <f>SUM(C76:C88)</f>
        <v>0</v>
      </c>
      <c r="D75" s="59">
        <f t="shared" si="3"/>
        <v>0</v>
      </c>
      <c r="E75" s="60">
        <f>SUM(E76:E88)</f>
        <v>0</v>
      </c>
      <c r="G75" s="60">
        <f>SUM(G76:G88)</f>
        <v>0</v>
      </c>
    </row>
    <row r="76" spans="1:7" ht="15" customHeight="1" x14ac:dyDescent="0.2">
      <c r="A76" s="28" t="s">
        <v>139</v>
      </c>
      <c r="B76" s="19"/>
      <c r="C76" s="22"/>
      <c r="D76" s="32">
        <f t="shared" si="3"/>
        <v>0</v>
      </c>
    </row>
    <row r="77" spans="1:7" ht="15" customHeight="1" x14ac:dyDescent="0.2">
      <c r="A77" s="28" t="s">
        <v>140</v>
      </c>
      <c r="B77" s="19"/>
      <c r="C77" s="22"/>
      <c r="D77" s="32">
        <f t="shared" ref="D77:D101" si="4">B77-C77</f>
        <v>0</v>
      </c>
    </row>
    <row r="78" spans="1:7" ht="15" customHeight="1" x14ac:dyDescent="0.2">
      <c r="A78" s="28" t="s">
        <v>141</v>
      </c>
      <c r="B78" s="19"/>
      <c r="C78" s="22"/>
      <c r="D78" s="32">
        <f t="shared" si="4"/>
        <v>0</v>
      </c>
    </row>
    <row r="79" spans="1:7" x14ac:dyDescent="0.2">
      <c r="A79" s="28" t="s">
        <v>43</v>
      </c>
      <c r="B79" s="19"/>
      <c r="C79" s="22"/>
      <c r="D79" s="32">
        <f t="shared" si="4"/>
        <v>0</v>
      </c>
    </row>
    <row r="80" spans="1:7" x14ac:dyDescent="0.2">
      <c r="A80" s="28" t="s">
        <v>44</v>
      </c>
      <c r="B80" s="19"/>
      <c r="C80" s="22"/>
      <c r="D80" s="32">
        <f t="shared" si="4"/>
        <v>0</v>
      </c>
    </row>
    <row r="81" spans="1:7" ht="15" hidden="1" customHeight="1" x14ac:dyDescent="0.2">
      <c r="A81" s="28" t="s">
        <v>136</v>
      </c>
      <c r="B81" s="19"/>
      <c r="C81" s="22"/>
      <c r="D81" s="32">
        <f t="shared" si="4"/>
        <v>0</v>
      </c>
    </row>
    <row r="82" spans="1:7" ht="15" hidden="1" customHeight="1" x14ac:dyDescent="0.2">
      <c r="A82" s="28" t="s">
        <v>136</v>
      </c>
      <c r="B82" s="19"/>
      <c r="C82" s="22"/>
      <c r="D82" s="32">
        <f t="shared" si="4"/>
        <v>0</v>
      </c>
    </row>
    <row r="83" spans="1:7" x14ac:dyDescent="0.2">
      <c r="A83" s="28" t="s">
        <v>45</v>
      </c>
      <c r="B83" s="19"/>
      <c r="C83" s="22"/>
      <c r="D83" s="32">
        <f t="shared" si="4"/>
        <v>0</v>
      </c>
    </row>
    <row r="84" spans="1:7" ht="15" hidden="1" customHeight="1" x14ac:dyDescent="0.2">
      <c r="A84" s="28" t="s">
        <v>136</v>
      </c>
      <c r="B84" s="19"/>
      <c r="C84" s="22"/>
      <c r="D84" s="32">
        <f t="shared" si="4"/>
        <v>0</v>
      </c>
    </row>
    <row r="85" spans="1:7" x14ac:dyDescent="0.2">
      <c r="A85" s="28" t="s">
        <v>46</v>
      </c>
      <c r="B85" s="19"/>
      <c r="C85" s="22"/>
      <c r="D85" s="32">
        <f t="shared" si="4"/>
        <v>0</v>
      </c>
    </row>
    <row r="86" spans="1:7" x14ac:dyDescent="0.2">
      <c r="A86" s="28" t="s">
        <v>47</v>
      </c>
      <c r="B86" s="19"/>
      <c r="C86" s="22"/>
      <c r="D86" s="32">
        <f t="shared" si="4"/>
        <v>0</v>
      </c>
    </row>
    <row r="87" spans="1:7" x14ac:dyDescent="0.2">
      <c r="A87" s="28" t="s">
        <v>48</v>
      </c>
      <c r="B87" s="19"/>
      <c r="C87" s="22"/>
      <c r="D87" s="32">
        <f t="shared" si="4"/>
        <v>0</v>
      </c>
    </row>
    <row r="88" spans="1:7" x14ac:dyDescent="0.2">
      <c r="A88" s="35" t="s">
        <v>49</v>
      </c>
      <c r="B88" s="19"/>
      <c r="C88" s="22"/>
      <c r="D88" s="32">
        <f t="shared" si="4"/>
        <v>0</v>
      </c>
    </row>
    <row r="89" spans="1:7" s="60" customFormat="1" ht="15.75" x14ac:dyDescent="0.25">
      <c r="A89" s="37" t="s">
        <v>50</v>
      </c>
      <c r="B89" s="57">
        <f>SUM(B90:B101)</f>
        <v>0</v>
      </c>
      <c r="C89" s="58">
        <f>SUM(C90:C101)</f>
        <v>0</v>
      </c>
      <c r="D89" s="59">
        <f t="shared" si="4"/>
        <v>0</v>
      </c>
      <c r="E89" s="60">
        <f>SUM(E90:E101)</f>
        <v>0</v>
      </c>
      <c r="G89" s="60">
        <f>SUM(G90:G101)</f>
        <v>0</v>
      </c>
    </row>
    <row r="90" spans="1:7" ht="15" customHeight="1" x14ac:dyDescent="0.2">
      <c r="A90" s="28" t="s">
        <v>97</v>
      </c>
      <c r="B90" s="19"/>
      <c r="C90" s="22"/>
      <c r="D90" s="32">
        <f t="shared" si="4"/>
        <v>0</v>
      </c>
    </row>
    <row r="91" spans="1:7" ht="15" customHeight="1" x14ac:dyDescent="0.2">
      <c r="A91" s="50" t="s">
        <v>98</v>
      </c>
      <c r="B91" s="22">
        <v>0</v>
      </c>
      <c r="C91" s="22"/>
      <c r="D91" s="32">
        <f t="shared" si="4"/>
        <v>0</v>
      </c>
    </row>
    <row r="92" spans="1:7" ht="15" customHeight="1" x14ac:dyDescent="0.2">
      <c r="A92" s="50" t="s">
        <v>61</v>
      </c>
      <c r="B92" s="22"/>
      <c r="C92" s="22"/>
      <c r="D92" s="32">
        <f t="shared" si="4"/>
        <v>0</v>
      </c>
    </row>
    <row r="93" spans="1:7" s="40" customFormat="1" ht="15.75" hidden="1" customHeight="1" x14ac:dyDescent="0.25">
      <c r="A93" s="50" t="s">
        <v>136</v>
      </c>
      <c r="B93" s="22"/>
      <c r="C93" s="22"/>
      <c r="D93" s="32">
        <f t="shared" si="4"/>
        <v>0</v>
      </c>
    </row>
    <row r="94" spans="1:7" x14ac:dyDescent="0.2">
      <c r="A94" s="50" t="s">
        <v>51</v>
      </c>
      <c r="B94" s="22"/>
      <c r="C94" s="22"/>
      <c r="D94" s="32">
        <f t="shared" si="4"/>
        <v>0</v>
      </c>
    </row>
    <row r="95" spans="1:7" ht="15" customHeight="1" x14ac:dyDescent="0.2">
      <c r="A95" s="50" t="s">
        <v>52</v>
      </c>
      <c r="B95" s="42"/>
      <c r="C95" s="42"/>
      <c r="D95" s="43">
        <f t="shared" si="4"/>
        <v>0</v>
      </c>
    </row>
    <row r="96" spans="1:7" ht="15" customHeight="1" x14ac:dyDescent="0.2">
      <c r="A96" s="50" t="s">
        <v>53</v>
      </c>
      <c r="B96" s="42"/>
      <c r="C96" s="42"/>
      <c r="D96" s="43">
        <f t="shared" si="4"/>
        <v>0</v>
      </c>
    </row>
    <row r="97" spans="1:4" ht="15" customHeight="1" x14ac:dyDescent="0.2">
      <c r="A97" s="28" t="s">
        <v>82</v>
      </c>
      <c r="B97" s="41"/>
      <c r="C97" s="42"/>
      <c r="D97" s="43">
        <f t="shared" si="4"/>
        <v>0</v>
      </c>
    </row>
    <row r="98" spans="1:4" ht="15" hidden="1" customHeight="1" x14ac:dyDescent="0.2">
      <c r="A98" s="28" t="s">
        <v>136</v>
      </c>
      <c r="B98" s="41"/>
      <c r="C98" s="42"/>
      <c r="D98" s="43">
        <f t="shared" si="4"/>
        <v>0</v>
      </c>
    </row>
    <row r="99" spans="1:4" ht="15" customHeight="1" x14ac:dyDescent="0.2">
      <c r="A99" s="28" t="s">
        <v>55</v>
      </c>
      <c r="B99" s="41"/>
      <c r="C99" s="42"/>
      <c r="D99" s="43">
        <f t="shared" si="4"/>
        <v>0</v>
      </c>
    </row>
    <row r="100" spans="1:4" ht="15" customHeight="1" x14ac:dyDescent="0.2">
      <c r="A100" s="28" t="s">
        <v>56</v>
      </c>
      <c r="B100" s="41"/>
      <c r="C100" s="42"/>
      <c r="D100" s="43">
        <f t="shared" si="4"/>
        <v>0</v>
      </c>
    </row>
    <row r="101" spans="1:4" ht="15" customHeight="1" x14ac:dyDescent="0.2">
      <c r="A101" s="29" t="s">
        <v>99</v>
      </c>
      <c r="B101" s="44"/>
      <c r="C101" s="45"/>
      <c r="D101" s="46">
        <f t="shared" si="4"/>
        <v>0</v>
      </c>
    </row>
  </sheetData>
  <mergeCells count="4">
    <mergeCell ref="A1:D1"/>
    <mergeCell ref="A3:A4"/>
    <mergeCell ref="B3:D3"/>
    <mergeCell ref="B2:C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  <pageSetUpPr fitToPage="1"/>
  </sheetPr>
  <dimension ref="A1:R101"/>
  <sheetViews>
    <sheetView showGridLines="0" showZeros="0" zoomScaleNormal="100" zoomScaleSheetLayoutView="55" workbookViewId="0">
      <pane xSplit="2" ySplit="5" topLeftCell="C6" activePane="bottomRight" state="frozen"/>
      <selection activeCell="B3" sqref="B3:B4"/>
      <selection pane="topRight" activeCell="B3" sqref="B3:B4"/>
      <selection pane="bottomLeft" activeCell="B3" sqref="B3:B4"/>
      <selection pane="bottomRight" activeCell="B3" sqref="B3:B4"/>
    </sheetView>
  </sheetViews>
  <sheetFormatPr defaultColWidth="9.140625" defaultRowHeight="15" x14ac:dyDescent="0.2"/>
  <cols>
    <col min="1" max="1" width="23.7109375" style="68" hidden="1" customWidth="1"/>
    <col min="2" max="2" width="33.85546875" style="7" customWidth="1"/>
    <col min="3" max="3" width="16" style="7" customWidth="1"/>
    <col min="4" max="4" width="11" style="7" customWidth="1"/>
    <col min="5" max="5" width="11.42578125" style="7" customWidth="1"/>
    <col min="6" max="6" width="9.42578125" style="7" customWidth="1"/>
    <col min="7" max="7" width="11.42578125" style="7" customWidth="1"/>
    <col min="8" max="8" width="23.42578125" style="7" customWidth="1"/>
    <col min="9" max="9" width="11" style="7" customWidth="1"/>
    <col min="10" max="10" width="12" style="8" customWidth="1"/>
    <col min="11" max="11" width="9.85546875" style="7" customWidth="1"/>
    <col min="12" max="12" width="11.85546875" style="7" customWidth="1"/>
    <col min="13" max="13" width="9.7109375" style="7" customWidth="1"/>
    <col min="14" max="14" width="9.85546875" style="7" customWidth="1"/>
    <col min="15" max="15" width="11" style="7" customWidth="1"/>
    <col min="16" max="16" width="35.7109375" style="115" customWidth="1"/>
    <col min="17" max="17" width="20.42578125" style="67" hidden="1" customWidth="1"/>
    <col min="18" max="18" width="23" style="66" customWidth="1"/>
    <col min="19" max="16384" width="9.140625" style="7"/>
  </cols>
  <sheetData>
    <row r="1" spans="1:18" ht="16.5" x14ac:dyDescent="0.2">
      <c r="B1" s="364" t="s">
        <v>70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117" t="s">
        <v>103</v>
      </c>
      <c r="Q1" s="121"/>
      <c r="R1" s="177">
        <v>44092</v>
      </c>
    </row>
    <row r="2" spans="1:18" ht="16.899999999999999" customHeight="1" x14ac:dyDescent="0.2">
      <c r="B2" s="364" t="s">
        <v>171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117" t="s">
        <v>125</v>
      </c>
      <c r="Q2" s="105"/>
      <c r="R2" s="106"/>
    </row>
    <row r="3" spans="1:18" s="8" customFormat="1" ht="27.75" customHeight="1" x14ac:dyDescent="0.2">
      <c r="A3" s="68"/>
      <c r="B3" s="358" t="s">
        <v>0</v>
      </c>
      <c r="C3" s="365" t="s">
        <v>164</v>
      </c>
      <c r="D3" s="360" t="s">
        <v>144</v>
      </c>
      <c r="E3" s="361"/>
      <c r="F3" s="361"/>
      <c r="G3" s="361"/>
      <c r="H3" s="367" t="s">
        <v>145</v>
      </c>
      <c r="I3" s="368"/>
      <c r="J3" s="368"/>
      <c r="K3" s="368"/>
      <c r="L3" s="369"/>
      <c r="M3" s="362" t="s">
        <v>146</v>
      </c>
      <c r="N3" s="362"/>
      <c r="O3" s="363"/>
      <c r="P3" s="117" t="s">
        <v>114</v>
      </c>
      <c r="Q3" s="105"/>
      <c r="R3" s="106"/>
    </row>
    <row r="4" spans="1:18" s="8" customFormat="1" ht="46.5" customHeight="1" x14ac:dyDescent="0.2">
      <c r="A4" s="68"/>
      <c r="B4" s="359"/>
      <c r="C4" s="366"/>
      <c r="D4" s="187" t="s">
        <v>166</v>
      </c>
      <c r="E4" s="215" t="s">
        <v>165</v>
      </c>
      <c r="F4" s="192" t="s">
        <v>163</v>
      </c>
      <c r="G4" s="294" t="s">
        <v>167</v>
      </c>
      <c r="H4" s="326" t="s">
        <v>168</v>
      </c>
      <c r="I4" s="333" t="s">
        <v>166</v>
      </c>
      <c r="J4" s="352" t="s">
        <v>169</v>
      </c>
      <c r="K4" s="192" t="s">
        <v>163</v>
      </c>
      <c r="L4" s="192" t="s">
        <v>167</v>
      </c>
      <c r="M4" s="198" t="s">
        <v>166</v>
      </c>
      <c r="N4" s="192" t="s">
        <v>163</v>
      </c>
      <c r="O4" s="192" t="s">
        <v>167</v>
      </c>
      <c r="P4" s="115" t="s">
        <v>155</v>
      </c>
      <c r="Q4" s="70"/>
      <c r="R4" s="70"/>
    </row>
    <row r="5" spans="1:18" s="54" customFormat="1" ht="15.75" x14ac:dyDescent="0.25">
      <c r="A5" s="101">
        <f>IF(OR(D5="",D5=0),"x",D5)</f>
        <v>29203.1191239072</v>
      </c>
      <c r="B5" s="199" t="s">
        <v>1</v>
      </c>
      <c r="C5" s="272">
        <v>29467.9692631</v>
      </c>
      <c r="D5" s="200">
        <v>29203.1191239072</v>
      </c>
      <c r="E5" s="235">
        <f>IFERROR(D5/C5*100,0)</f>
        <v>99.101227041374557</v>
      </c>
      <c r="F5" s="234">
        <v>27694.097544000004</v>
      </c>
      <c r="G5" s="81">
        <f>IFERROR(D5-F5,"")</f>
        <v>1509.0215799071957</v>
      </c>
      <c r="H5" s="306">
        <v>82877.408886666672</v>
      </c>
      <c r="I5" s="235">
        <v>104818.55536999997</v>
      </c>
      <c r="J5" s="306">
        <f>IFERROR(I5/H5*100,"")</f>
        <v>126.4742187021525</v>
      </c>
      <c r="K5" s="234">
        <v>77744.70913800002</v>
      </c>
      <c r="L5" s="81">
        <f>IFERROR(I5-K5,"")</f>
        <v>27073.846231999953</v>
      </c>
      <c r="M5" s="202">
        <f>IFERROR(IF(D5&gt;0,I5/D5*10,""),"")</f>
        <v>35.89293147942886</v>
      </c>
      <c r="N5" s="72">
        <f>IFERROR(IF(F5&gt;0,K5/F5*10,""),"")</f>
        <v>28.072663864377706</v>
      </c>
      <c r="O5" s="139">
        <f>IFERROR(M5-N5,0)</f>
        <v>7.8202676150511543</v>
      </c>
      <c r="P5" s="117"/>
      <c r="Q5" s="2" t="s">
        <v>160</v>
      </c>
      <c r="R5" s="3"/>
    </row>
    <row r="6" spans="1:18" s="13" customFormat="1" ht="15.75" x14ac:dyDescent="0.25">
      <c r="A6" s="101">
        <f t="shared" ref="A6:A69" si="0">IF(OR(D6="",D6=0),"x",D6)</f>
        <v>5075.0943523999995</v>
      </c>
      <c r="B6" s="203" t="s">
        <v>2</v>
      </c>
      <c r="C6" s="204">
        <v>5141.5535628999996</v>
      </c>
      <c r="D6" s="194">
        <v>5075.0943523999995</v>
      </c>
      <c r="E6" s="236">
        <f>IFERROR(D6/C6*100,0)</f>
        <v>98.707409935791574</v>
      </c>
      <c r="F6" s="229">
        <v>4583.0291699999998</v>
      </c>
      <c r="G6" s="82">
        <f>IFERROR(D6-F6,"")</f>
        <v>492.06518239999969</v>
      </c>
      <c r="H6" s="307">
        <v>19273.028999999999</v>
      </c>
      <c r="I6" s="236">
        <v>24767.541938000002</v>
      </c>
      <c r="J6" s="307">
        <f>IFERROR(I6/H6*100,"")</f>
        <v>128.50881891995286</v>
      </c>
      <c r="K6" s="229">
        <v>17013.285890000003</v>
      </c>
      <c r="L6" s="82">
        <f>IFERROR(I6-K6,"")</f>
        <v>7754.2560479999993</v>
      </c>
      <c r="M6" s="94">
        <f>IFERROR(IF(D6&gt;0,I6/D6*10,""),"")</f>
        <v>48.802130991490813</v>
      </c>
      <c r="N6" s="73">
        <f>IFERROR(IF(F6&gt;0,K6/F6*10,""),"")</f>
        <v>37.122360035076987</v>
      </c>
      <c r="O6" s="140">
        <f t="shared" ref="O6:O69" si="1">IFERROR(M6-N6,0)</f>
        <v>11.679770956413826</v>
      </c>
      <c r="P6" s="117"/>
      <c r="Q6" s="2" t="s">
        <v>160</v>
      </c>
    </row>
    <row r="7" spans="1:18" s="1" customFormat="1" ht="15.75" x14ac:dyDescent="0.2">
      <c r="A7" s="101">
        <f t="shared" si="0"/>
        <v>492.67642799999999</v>
      </c>
      <c r="B7" s="205" t="s">
        <v>3</v>
      </c>
      <c r="C7" s="206">
        <v>491.22944519999999</v>
      </c>
      <c r="D7" s="195">
        <v>492.67642799999999</v>
      </c>
      <c r="E7" s="230">
        <f>IFERROR(D7/C7*100,0)</f>
        <v>100.29456353118466</v>
      </c>
      <c r="F7" s="230">
        <v>421.12669</v>
      </c>
      <c r="G7" s="83">
        <f>IFERROR(D7-F7,"")</f>
        <v>71.549737999999991</v>
      </c>
      <c r="H7" s="308">
        <v>2332.7999999999997</v>
      </c>
      <c r="I7" s="230">
        <v>2757.4963000000002</v>
      </c>
      <c r="J7" s="308">
        <f>IFERROR(I7/H7*100,"")</f>
        <v>118.20543124142664</v>
      </c>
      <c r="K7" s="131">
        <v>1869.5332980000001</v>
      </c>
      <c r="L7" s="83">
        <f>IFERROR(I7-K7,"")</f>
        <v>887.96300200000019</v>
      </c>
      <c r="M7" s="95">
        <f>IFERROR(IF(D7&gt;0,I7/D7*10,""),"")</f>
        <v>55.969722586362508</v>
      </c>
      <c r="N7" s="74">
        <f>IFERROR(IF(F7&gt;0,K7/F7*10,""),"")</f>
        <v>44.393607491370361</v>
      </c>
      <c r="O7" s="99">
        <f t="shared" si="1"/>
        <v>11.576115094992147</v>
      </c>
      <c r="P7" s="117"/>
      <c r="Q7" s="2" t="s">
        <v>160</v>
      </c>
    </row>
    <row r="8" spans="1:18" s="1" customFormat="1" ht="15.75" x14ac:dyDescent="0.2">
      <c r="A8" s="101">
        <f t="shared" si="0"/>
        <v>144.76340000000002</v>
      </c>
      <c r="B8" s="205" t="s">
        <v>4</v>
      </c>
      <c r="C8" s="206">
        <v>149.97900000000001</v>
      </c>
      <c r="D8" s="195">
        <v>144.76340000000002</v>
      </c>
      <c r="E8" s="230">
        <f>IFERROR(D8/C8*100,0)</f>
        <v>96.522446475839956</v>
      </c>
      <c r="F8" s="230">
        <v>170.19508000000002</v>
      </c>
      <c r="G8" s="83">
        <f>IFERROR(D8-F8,"")</f>
        <v>-25.43168</v>
      </c>
      <c r="H8" s="308">
        <v>595</v>
      </c>
      <c r="I8" s="230">
        <v>680.38798000000008</v>
      </c>
      <c r="J8" s="308">
        <f>IFERROR(I8/H8*100,"")</f>
        <v>114.35092100840339</v>
      </c>
      <c r="K8" s="131">
        <v>724.72239999999999</v>
      </c>
      <c r="L8" s="83">
        <f>IFERROR(I8-K8,"")</f>
        <v>-44.334419999999909</v>
      </c>
      <c r="M8" s="95">
        <f>IFERROR(IF(D8&gt;0,I8/D8*10,""),"")</f>
        <v>47</v>
      </c>
      <c r="N8" s="74">
        <f>IFERROR(IF(F8&gt;0,K8/F8*10,""),"")</f>
        <v>42.581865468731522</v>
      </c>
      <c r="O8" s="99">
        <f t="shared" si="1"/>
        <v>4.4181345312684783</v>
      </c>
      <c r="P8" s="117"/>
      <c r="Q8" s="2" t="s">
        <v>160</v>
      </c>
    </row>
    <row r="9" spans="1:18" s="1" customFormat="1" ht="15.75" x14ac:dyDescent="0.2">
      <c r="A9" s="101">
        <f t="shared" si="0"/>
        <v>50.685298000000003</v>
      </c>
      <c r="B9" s="205" t="s">
        <v>5</v>
      </c>
      <c r="C9" s="206">
        <v>51.4529</v>
      </c>
      <c r="D9" s="195">
        <v>50.685298000000003</v>
      </c>
      <c r="E9" s="230">
        <f>IFERROR(D9/C9*100,0)</f>
        <v>98.508146285243399</v>
      </c>
      <c r="F9" s="230">
        <v>46.809180000000005</v>
      </c>
      <c r="G9" s="83">
        <f>IFERROR(D9-F9,"")</f>
        <v>3.8761179999999982</v>
      </c>
      <c r="H9" s="308">
        <v>135.4</v>
      </c>
      <c r="I9" s="230">
        <v>133.36944400000002</v>
      </c>
      <c r="J9" s="308">
        <f>IFERROR(I9/H9*100,"")</f>
        <v>98.500327917282135</v>
      </c>
      <c r="K9" s="131">
        <v>119.957452</v>
      </c>
      <c r="L9" s="83">
        <f>IFERROR(I9-K9,"")</f>
        <v>13.411992000000012</v>
      </c>
      <c r="M9" s="95">
        <f>IFERROR(IF(D9&gt;0,I9/D9*10,""),"")</f>
        <v>26.313240577178814</v>
      </c>
      <c r="N9" s="74">
        <f>IFERROR(IF(F9&gt;0,K9/F9*10,""),"")</f>
        <v>25.626907371588217</v>
      </c>
      <c r="O9" s="99">
        <f t="shared" si="1"/>
        <v>0.68633320559059641</v>
      </c>
      <c r="P9" s="117"/>
      <c r="Q9" s="2" t="s">
        <v>160</v>
      </c>
    </row>
    <row r="10" spans="1:18" s="1" customFormat="1" ht="15.75" x14ac:dyDescent="0.2">
      <c r="A10" s="101">
        <f t="shared" si="0"/>
        <v>936.46226200000001</v>
      </c>
      <c r="B10" s="205" t="s">
        <v>6</v>
      </c>
      <c r="C10" s="206">
        <v>930.87671</v>
      </c>
      <c r="D10" s="195">
        <v>936.46226200000001</v>
      </c>
      <c r="E10" s="230">
        <f>IFERROR(D10/C10*100,0)</f>
        <v>100.60003134034797</v>
      </c>
      <c r="F10" s="230">
        <v>643.53820000000007</v>
      </c>
      <c r="G10" s="83">
        <f>IFERROR(D10-F10,"")</f>
        <v>292.92406199999994</v>
      </c>
      <c r="H10" s="308">
        <v>2934.1</v>
      </c>
      <c r="I10" s="230">
        <v>4408.2920000000004</v>
      </c>
      <c r="J10" s="308">
        <f>IFERROR(I10/H10*100,"")</f>
        <v>150.24341365324975</v>
      </c>
      <c r="K10" s="131">
        <v>1906.5712000000001</v>
      </c>
      <c r="L10" s="83">
        <f>IFERROR(I10-K10,"")</f>
        <v>2501.7208000000001</v>
      </c>
      <c r="M10" s="95">
        <f>IFERROR(IF(D10&gt;0,I10/D10*10,""),"")</f>
        <v>47.073888386972712</v>
      </c>
      <c r="N10" s="74">
        <f>IFERROR(IF(F10&gt;0,K10/F10*10,""),"")</f>
        <v>29.626387369079254</v>
      </c>
      <c r="O10" s="99">
        <f t="shared" si="1"/>
        <v>17.447501017893458</v>
      </c>
      <c r="P10" s="117"/>
      <c r="Q10" s="2" t="s">
        <v>160</v>
      </c>
    </row>
    <row r="11" spans="1:18" s="1" customFormat="1" ht="15.75" x14ac:dyDescent="0.2">
      <c r="A11" s="101">
        <f t="shared" si="0"/>
        <v>29.238384</v>
      </c>
      <c r="B11" s="205" t="s">
        <v>7</v>
      </c>
      <c r="C11" s="206">
        <v>30.717500000000001</v>
      </c>
      <c r="D11" s="195">
        <v>29.238384</v>
      </c>
      <c r="E11" s="230">
        <f>IFERROR(D11/C11*100,0)</f>
        <v>95.184777407015545</v>
      </c>
      <c r="F11" s="230">
        <v>27.708258000000001</v>
      </c>
      <c r="G11" s="83">
        <f>IFERROR(D11-F11,"")</f>
        <v>1.5301259999999992</v>
      </c>
      <c r="H11" s="308">
        <v>70.841999999999999</v>
      </c>
      <c r="I11" s="230">
        <v>69.171554</v>
      </c>
      <c r="J11" s="308">
        <f>IFERROR(I11/H11*100,"")</f>
        <v>97.642011800909074</v>
      </c>
      <c r="K11" s="131">
        <v>59.196058000000001</v>
      </c>
      <c r="L11" s="83">
        <f>IFERROR(I11-K11,"")</f>
        <v>9.9754959999999997</v>
      </c>
      <c r="M11" s="95">
        <f>IFERROR(IF(D11&gt;0,I11/D11*10,""),"")</f>
        <v>23.657789705477565</v>
      </c>
      <c r="N11" s="74">
        <f>IFERROR(IF(F11&gt;0,K11/F11*10,""),"")</f>
        <v>21.364048941654868</v>
      </c>
      <c r="O11" s="99">
        <f t="shared" si="1"/>
        <v>2.2937407638226972</v>
      </c>
      <c r="P11" s="117"/>
      <c r="Q11" s="2" t="s">
        <v>160</v>
      </c>
    </row>
    <row r="12" spans="1:18" s="1" customFormat="1" ht="15.75" x14ac:dyDescent="0.2">
      <c r="A12" s="101">
        <f t="shared" si="0"/>
        <v>56.134799999999998</v>
      </c>
      <c r="B12" s="205" t="s">
        <v>8</v>
      </c>
      <c r="C12" s="206">
        <v>61.807009999999998</v>
      </c>
      <c r="D12" s="195">
        <v>56.134799999999998</v>
      </c>
      <c r="E12" s="230">
        <f>IFERROR(D12/C12*100,0)</f>
        <v>90.822707650798833</v>
      </c>
      <c r="F12" s="230">
        <v>58.247399999999999</v>
      </c>
      <c r="G12" s="83">
        <f>IFERROR(D12-F12,"")</f>
        <v>-2.1126000000000005</v>
      </c>
      <c r="H12" s="308">
        <v>108</v>
      </c>
      <c r="I12" s="230">
        <v>189.12800000000001</v>
      </c>
      <c r="J12" s="308">
        <f>IFERROR(I12/H12*100,"")</f>
        <v>175.11851851851853</v>
      </c>
      <c r="K12" s="131">
        <v>159.55160000000001</v>
      </c>
      <c r="L12" s="83">
        <f>IFERROR(I12-K12,"")</f>
        <v>29.576400000000007</v>
      </c>
      <c r="M12" s="95">
        <f>IFERROR(IF(D12&gt;0,I12/D12*10,""),"")</f>
        <v>33.691756272401435</v>
      </c>
      <c r="N12" s="74">
        <f>IFERROR(IF(F12&gt;0,K12/F12*10,""),"")</f>
        <v>27.392055267702936</v>
      </c>
      <c r="O12" s="99">
        <f t="shared" si="1"/>
        <v>6.2997010046984983</v>
      </c>
      <c r="P12" s="117"/>
      <c r="Q12" s="2" t="s">
        <v>160</v>
      </c>
    </row>
    <row r="13" spans="1:18" s="1" customFormat="1" ht="15.75" x14ac:dyDescent="0.2">
      <c r="A13" s="101">
        <f t="shared" si="0"/>
        <v>8.5101564000000014</v>
      </c>
      <c r="B13" s="205" t="s">
        <v>9</v>
      </c>
      <c r="C13" s="206">
        <v>8.4594000000000005</v>
      </c>
      <c r="D13" s="195">
        <v>8.5101564000000014</v>
      </c>
      <c r="E13" s="230">
        <f>IFERROR(D13/C13*100,0)</f>
        <v>100.6</v>
      </c>
      <c r="F13" s="230">
        <v>9.9825379999999999</v>
      </c>
      <c r="G13" s="83">
        <f>IFERROR(D13-F13,"")</f>
        <v>-1.4723815999999985</v>
      </c>
      <c r="H13" s="308">
        <v>14.016999999999999</v>
      </c>
      <c r="I13" s="230">
        <v>20.166276</v>
      </c>
      <c r="J13" s="308">
        <f>IFERROR(I13/H13*100,"")</f>
        <v>143.8701291289149</v>
      </c>
      <c r="K13" s="131">
        <v>14.840512</v>
      </c>
      <c r="L13" s="83">
        <f>IFERROR(I13-K13,"")</f>
        <v>5.3257639999999995</v>
      </c>
      <c r="M13" s="95">
        <f>IFERROR(IF(D13&gt;0,I13/D13*10,""),"")</f>
        <v>23.696716079154548</v>
      </c>
      <c r="N13" s="74">
        <f>IFERROR(IF(F13&gt;0,K13/F13*10,""),"")</f>
        <v>14.866471833114987</v>
      </c>
      <c r="O13" s="99">
        <f t="shared" si="1"/>
        <v>8.8302442460395607</v>
      </c>
      <c r="P13" s="117"/>
      <c r="Q13" s="2" t="s">
        <v>160</v>
      </c>
    </row>
    <row r="14" spans="1:18" s="1" customFormat="1" ht="15.75" x14ac:dyDescent="0.2">
      <c r="A14" s="101">
        <f t="shared" si="0"/>
        <v>573.95317999999997</v>
      </c>
      <c r="B14" s="205" t="s">
        <v>10</v>
      </c>
      <c r="C14" s="206">
        <v>571.14067</v>
      </c>
      <c r="D14" s="195">
        <v>573.95317999999997</v>
      </c>
      <c r="E14" s="230">
        <f>IFERROR(D14/C14*100,0)</f>
        <v>100.4924373534807</v>
      </c>
      <c r="F14" s="230">
        <v>567.51578599999993</v>
      </c>
      <c r="G14" s="83">
        <f>IFERROR(D14-F14,"")</f>
        <v>6.4373940000000403</v>
      </c>
      <c r="H14" s="308">
        <v>2760</v>
      </c>
      <c r="I14" s="230">
        <v>3373.7719000000002</v>
      </c>
      <c r="J14" s="308">
        <f>IFERROR(I14/H14*100,"")</f>
        <v>122.23811231884059</v>
      </c>
      <c r="K14" s="131">
        <v>2487.5965600000004</v>
      </c>
      <c r="L14" s="83">
        <f>IFERROR(I14-K14,"")</f>
        <v>886.17533999999978</v>
      </c>
      <c r="M14" s="95">
        <f>IFERROR(IF(D14&gt;0,I14/D14*10,""),"")</f>
        <v>58.781308607785753</v>
      </c>
      <c r="N14" s="74">
        <f>IFERROR(IF(F14&gt;0,K14/F14*10,""),"")</f>
        <v>43.833081323309671</v>
      </c>
      <c r="O14" s="99">
        <f t="shared" si="1"/>
        <v>14.948227284476083</v>
      </c>
      <c r="P14" s="117"/>
      <c r="Q14" s="2" t="s">
        <v>160</v>
      </c>
    </row>
    <row r="15" spans="1:18" s="1" customFormat="1" ht="15.75" x14ac:dyDescent="0.2">
      <c r="A15" s="101">
        <f t="shared" si="0"/>
        <v>521.5104</v>
      </c>
      <c r="B15" s="205" t="s">
        <v>11</v>
      </c>
      <c r="C15" s="206">
        <v>536.78234669999995</v>
      </c>
      <c r="D15" s="195">
        <v>521.5104</v>
      </c>
      <c r="E15" s="230">
        <f>IFERROR(D15/C15*100,0)</f>
        <v>97.154908913475282</v>
      </c>
      <c r="F15" s="230">
        <v>494.1472</v>
      </c>
      <c r="G15" s="83">
        <f>IFERROR(D15-F15,"")</f>
        <v>27.363200000000006</v>
      </c>
      <c r="H15" s="308">
        <v>1735</v>
      </c>
      <c r="I15" s="230">
        <v>2743.7644</v>
      </c>
      <c r="J15" s="308">
        <f>IFERROR(I15/H15*100,"")</f>
        <v>158.14204034582133</v>
      </c>
      <c r="K15" s="131">
        <v>1871.3612000000001</v>
      </c>
      <c r="L15" s="83">
        <f>IFERROR(I15-K15,"")</f>
        <v>872.40319999999997</v>
      </c>
      <c r="M15" s="95">
        <f>IFERROR(IF(D15&gt;0,I15/D15*10,""),"")</f>
        <v>52.611882716049379</v>
      </c>
      <c r="N15" s="74">
        <f>IFERROR(IF(F15&gt;0,K15/F15*10,""),"")</f>
        <v>37.870521172638433</v>
      </c>
      <c r="O15" s="99">
        <f t="shared" si="1"/>
        <v>14.741361543410946</v>
      </c>
      <c r="P15" s="117"/>
      <c r="Q15" s="2" t="s">
        <v>160</v>
      </c>
    </row>
    <row r="16" spans="1:18" s="1" customFormat="1" ht="15.75" x14ac:dyDescent="0.2">
      <c r="A16" s="101">
        <f t="shared" si="0"/>
        <v>115.648754</v>
      </c>
      <c r="B16" s="205" t="s">
        <v>58</v>
      </c>
      <c r="C16" s="206">
        <v>116.111272</v>
      </c>
      <c r="D16" s="195">
        <v>115.648754</v>
      </c>
      <c r="E16" s="230">
        <f>IFERROR(D16/C16*100,0)</f>
        <v>99.601659690714612</v>
      </c>
      <c r="F16" s="230">
        <v>105.395602</v>
      </c>
      <c r="G16" s="83">
        <f>IFERROR(D16-F16,"")</f>
        <v>10.253152</v>
      </c>
      <c r="H16" s="308">
        <v>323.5</v>
      </c>
      <c r="I16" s="230">
        <v>472.98599000000002</v>
      </c>
      <c r="J16" s="308">
        <f>IFERROR(I16/H16*100,"")</f>
        <v>146.20896136012365</v>
      </c>
      <c r="K16" s="131">
        <v>313.40823399999999</v>
      </c>
      <c r="L16" s="83">
        <f>IFERROR(I16-K16,"")</f>
        <v>159.57775600000002</v>
      </c>
      <c r="M16" s="95">
        <f>IFERROR(IF(D16&gt;0,I16/D16*10,""),"")</f>
        <v>40.898494245774586</v>
      </c>
      <c r="N16" s="74">
        <f>IFERROR(IF(F16&gt;0,K16/F16*10,""),"")</f>
        <v>29.736367367587121</v>
      </c>
      <c r="O16" s="99">
        <f t="shared" si="1"/>
        <v>11.162126878187465</v>
      </c>
      <c r="P16" s="117"/>
      <c r="Q16" s="2" t="s">
        <v>160</v>
      </c>
    </row>
    <row r="17" spans="1:17" s="1" customFormat="1" ht="15.75" x14ac:dyDescent="0.2">
      <c r="A17" s="101">
        <f t="shared" si="0"/>
        <v>513.50264000000004</v>
      </c>
      <c r="B17" s="205" t="s">
        <v>12</v>
      </c>
      <c r="C17" s="206">
        <v>515.84430999999995</v>
      </c>
      <c r="D17" s="195">
        <v>513.50264000000004</v>
      </c>
      <c r="E17" s="230">
        <f>IFERROR(D17/C17*100,0)</f>
        <v>99.546051016827164</v>
      </c>
      <c r="F17" s="230">
        <v>542.33460000000002</v>
      </c>
      <c r="G17" s="83">
        <f>IFERROR(D17-F17,"")</f>
        <v>-28.831959999999981</v>
      </c>
      <c r="H17" s="308">
        <v>2170</v>
      </c>
      <c r="I17" s="230">
        <v>2672.1875</v>
      </c>
      <c r="J17" s="308">
        <f>IFERROR(I17/H17*100,"")</f>
        <v>123.14228110599079</v>
      </c>
      <c r="K17" s="131">
        <v>2343.0745999999999</v>
      </c>
      <c r="L17" s="83">
        <f>IFERROR(I17-K17,"")</f>
        <v>329.11290000000008</v>
      </c>
      <c r="M17" s="95">
        <f>IFERROR(IF(D17&gt;0,I17/D17*10,""),"")</f>
        <v>52.038437426533967</v>
      </c>
      <c r="N17" s="74">
        <f>IFERROR(IF(F17&gt;0,K17/F17*10,""),"")</f>
        <v>43.203487293637544</v>
      </c>
      <c r="O17" s="99">
        <f t="shared" si="1"/>
        <v>8.8349501328964237</v>
      </c>
      <c r="P17" s="117"/>
      <c r="Q17" s="2" t="s">
        <v>160</v>
      </c>
    </row>
    <row r="18" spans="1:17" s="1" customFormat="1" ht="15.75" x14ac:dyDescent="0.2">
      <c r="A18" s="101">
        <f t="shared" si="0"/>
        <v>440.41070400000001</v>
      </c>
      <c r="B18" s="205" t="s">
        <v>13</v>
      </c>
      <c r="C18" s="206">
        <v>461.65134999999998</v>
      </c>
      <c r="D18" s="195">
        <v>440.41070400000001</v>
      </c>
      <c r="E18" s="230">
        <f>IFERROR(D18/C18*100,0)</f>
        <v>95.398985403161944</v>
      </c>
      <c r="F18" s="230">
        <v>442.29796000000005</v>
      </c>
      <c r="G18" s="83">
        <f>IFERROR(D18-F18,"")</f>
        <v>-1.8872560000000362</v>
      </c>
      <c r="H18" s="308">
        <v>1924.1999999999998</v>
      </c>
      <c r="I18" s="230">
        <v>2058.4037619999999</v>
      </c>
      <c r="J18" s="308">
        <f>IFERROR(I18/H18*100,"")</f>
        <v>106.97452250285832</v>
      </c>
      <c r="K18" s="131">
        <v>1534.15</v>
      </c>
      <c r="L18" s="83">
        <f>IFERROR(I18-K18,"")</f>
        <v>524.25376199999982</v>
      </c>
      <c r="M18" s="95">
        <f>IFERROR(IF(D18&gt;0,I18/D18*10,""),"")</f>
        <v>46.738277323977115</v>
      </c>
      <c r="N18" s="74">
        <f>IFERROR(IF(F18&gt;0,K18/F18*10,""),"")</f>
        <v>34.685893645089386</v>
      </c>
      <c r="O18" s="99">
        <f t="shared" si="1"/>
        <v>12.052383678887729</v>
      </c>
      <c r="P18" s="117"/>
      <c r="Q18" s="2" t="s">
        <v>160</v>
      </c>
    </row>
    <row r="19" spans="1:17" s="1" customFormat="1" ht="15.75" x14ac:dyDescent="0.2">
      <c r="A19" s="101">
        <f t="shared" si="0"/>
        <v>68.614229999999992</v>
      </c>
      <c r="B19" s="205" t="s">
        <v>14</v>
      </c>
      <c r="C19" s="206">
        <v>72.77825</v>
      </c>
      <c r="D19" s="195">
        <v>68.614229999999992</v>
      </c>
      <c r="E19" s="230">
        <f>IFERROR(D19/C19*100,0)</f>
        <v>94.27848292587413</v>
      </c>
      <c r="F19" s="230">
        <v>68.810400000000001</v>
      </c>
      <c r="G19" s="83">
        <f>IFERROR(D19-F19,"")</f>
        <v>-0.19617000000000928</v>
      </c>
      <c r="H19" s="308">
        <v>163.4</v>
      </c>
      <c r="I19" s="230">
        <v>203.692868</v>
      </c>
      <c r="J19" s="308">
        <f>IFERROR(I19/H19*100,"")</f>
        <v>124.65903794369643</v>
      </c>
      <c r="K19" s="131">
        <v>171.02</v>
      </c>
      <c r="L19" s="83">
        <f>IFERROR(I19-K19,"")</f>
        <v>32.672867999999994</v>
      </c>
      <c r="M19" s="95">
        <f>IFERROR(IF(D19&gt;0,I19/D19*10,""),"")</f>
        <v>29.686679862180195</v>
      </c>
      <c r="N19" s="74">
        <f>IFERROR(IF(F19&gt;0,K19/F19*10,""),"")</f>
        <v>24.853801169590643</v>
      </c>
      <c r="O19" s="99">
        <f t="shared" si="1"/>
        <v>4.8328786925895528</v>
      </c>
      <c r="P19" s="117"/>
      <c r="Q19" s="2" t="s">
        <v>160</v>
      </c>
    </row>
    <row r="20" spans="1:17" s="1" customFormat="1" ht="15.75" x14ac:dyDescent="0.2">
      <c r="A20" s="101">
        <f t="shared" si="0"/>
        <v>670.86015400000008</v>
      </c>
      <c r="B20" s="205" t="s">
        <v>15</v>
      </c>
      <c r="C20" s="206">
        <v>671.58090000000004</v>
      </c>
      <c r="D20" s="195">
        <v>670.86015400000008</v>
      </c>
      <c r="E20" s="230">
        <f>IFERROR(D20/C20*100,0)</f>
        <v>99.892679199185096</v>
      </c>
      <c r="F20" s="230">
        <v>519.096</v>
      </c>
      <c r="G20" s="83">
        <f>IFERROR(D20-F20,"")</f>
        <v>151.76415400000008</v>
      </c>
      <c r="H20" s="308">
        <v>2332.5</v>
      </c>
      <c r="I20" s="230">
        <v>2904.6398959999997</v>
      </c>
      <c r="J20" s="308">
        <f>IFERROR(I20/H20*100,"")</f>
        <v>124.52904162915326</v>
      </c>
      <c r="K20" s="131">
        <v>1697.9177459999999</v>
      </c>
      <c r="L20" s="83">
        <f>IFERROR(I20-K20,"")</f>
        <v>1206.7221499999998</v>
      </c>
      <c r="M20" s="95">
        <f>IFERROR(IF(D20&gt;0,I20/D20*10,""),"")</f>
        <v>43.29724874373742</v>
      </c>
      <c r="N20" s="74">
        <f>IFERROR(IF(F20&gt;0,K20/F20*10,""),"")</f>
        <v>32.70912790697674</v>
      </c>
      <c r="O20" s="99">
        <f t="shared" si="1"/>
        <v>10.58812083676068</v>
      </c>
      <c r="P20" s="117"/>
      <c r="Q20" s="2" t="s">
        <v>160</v>
      </c>
    </row>
    <row r="21" spans="1:17" s="1" customFormat="1" ht="15.75" x14ac:dyDescent="0.2">
      <c r="A21" s="101">
        <f t="shared" si="0"/>
        <v>26.028238000000002</v>
      </c>
      <c r="B21" s="205" t="s">
        <v>16</v>
      </c>
      <c r="C21" s="206">
        <v>27.945740000000001</v>
      </c>
      <c r="D21" s="195">
        <v>26.028238000000002</v>
      </c>
      <c r="E21" s="230">
        <f>IFERROR(D21/C21*100,0)</f>
        <v>93.138481929625058</v>
      </c>
      <c r="F21" s="230">
        <v>22.232600000000001</v>
      </c>
      <c r="G21" s="83">
        <f>IFERROR(D21-F21,"")</f>
        <v>3.7956380000000003</v>
      </c>
      <c r="H21" s="308">
        <v>56.120000000000005</v>
      </c>
      <c r="I21" s="230">
        <v>89.809644000000006</v>
      </c>
      <c r="J21" s="308">
        <f>IFERROR(I21/H21*100,"")</f>
        <v>160.03143977191732</v>
      </c>
      <c r="K21" s="131">
        <v>57.229327999999995</v>
      </c>
      <c r="L21" s="83">
        <f>IFERROR(I21-K21,"")</f>
        <v>32.58031600000001</v>
      </c>
      <c r="M21" s="95">
        <f>IFERROR(IF(D21&gt;0,I21/D21*10,""),"")</f>
        <v>34.504696015150927</v>
      </c>
      <c r="N21" s="74">
        <f>IFERROR(IF(F21&gt;0,K21/F21*10,""),"")</f>
        <v>25.741176470588233</v>
      </c>
      <c r="O21" s="99">
        <f t="shared" si="1"/>
        <v>8.7635195445626941</v>
      </c>
      <c r="P21" s="117"/>
      <c r="Q21" s="2" t="s">
        <v>160</v>
      </c>
    </row>
    <row r="22" spans="1:17" s="1" customFormat="1" ht="15.75" x14ac:dyDescent="0.2">
      <c r="A22" s="101">
        <f t="shared" si="0"/>
        <v>412.46</v>
      </c>
      <c r="B22" s="205" t="s">
        <v>17</v>
      </c>
      <c r="C22" s="206">
        <v>428.62309900000002</v>
      </c>
      <c r="D22" s="195">
        <v>412.46</v>
      </c>
      <c r="E22" s="230">
        <f>IFERROR(D22/C22*100,0)</f>
        <v>96.229064873612884</v>
      </c>
      <c r="F22" s="230">
        <v>430.76920000000001</v>
      </c>
      <c r="G22" s="83">
        <f>IFERROR(D22-F22,"")</f>
        <v>-18.309200000000033</v>
      </c>
      <c r="H22" s="308">
        <v>1586.7</v>
      </c>
      <c r="I22" s="230">
        <v>1951.64</v>
      </c>
      <c r="J22" s="308">
        <f>IFERROR(I22/H22*100,"")</f>
        <v>122.99993697611396</v>
      </c>
      <c r="K22" s="131">
        <v>1656.7814000000001</v>
      </c>
      <c r="L22" s="83">
        <f>IFERROR(I22-K22,"")</f>
        <v>294.85860000000002</v>
      </c>
      <c r="M22" s="95">
        <f>IFERROR(IF(D22&gt;0,I22/D22*10,""),"")</f>
        <v>47.317073170731717</v>
      </c>
      <c r="N22" s="74">
        <f>IFERROR(IF(F22&gt;0,K22/F22*10,""),"")</f>
        <v>38.46099953292854</v>
      </c>
      <c r="O22" s="99">
        <f t="shared" si="1"/>
        <v>8.8560736378031777</v>
      </c>
      <c r="P22" s="117"/>
      <c r="Q22" s="2" t="s">
        <v>160</v>
      </c>
    </row>
    <row r="23" spans="1:17" s="1" customFormat="1" ht="15.75" x14ac:dyDescent="0.2">
      <c r="A23" s="101">
        <f t="shared" si="0"/>
        <v>13.635324000000001</v>
      </c>
      <c r="B23" s="205" t="s">
        <v>18</v>
      </c>
      <c r="C23" s="206">
        <v>14.43906</v>
      </c>
      <c r="D23" s="195">
        <v>13.635324000000001</v>
      </c>
      <c r="E23" s="230">
        <f>IFERROR(D23/C23*100,0)</f>
        <v>94.433598863083887</v>
      </c>
      <c r="F23" s="230">
        <v>12.822476</v>
      </c>
      <c r="G23" s="83">
        <f>IFERROR(D23-F23,"")</f>
        <v>0.81284800000000068</v>
      </c>
      <c r="H23" s="308">
        <v>31.45</v>
      </c>
      <c r="I23" s="230">
        <v>38.634424000000003</v>
      </c>
      <c r="J23" s="308">
        <f>IFERROR(I23/H23*100,"")</f>
        <v>122.84395548489668</v>
      </c>
      <c r="K23" s="131">
        <v>26.374302</v>
      </c>
      <c r="L23" s="83">
        <f>IFERROR(I23-K23,"")</f>
        <v>12.260122000000003</v>
      </c>
      <c r="M23" s="95">
        <f>IFERROR(IF(D23&gt;0,I23/D23*10,""),"")</f>
        <v>28.334071122915745</v>
      </c>
      <c r="N23" s="74">
        <f>IFERROR(IF(F23&gt;0,K23/F23*10,""),"")</f>
        <v>20.568805899890165</v>
      </c>
      <c r="O23" s="99">
        <f t="shared" si="1"/>
        <v>7.7652652230255796</v>
      </c>
      <c r="P23" s="117"/>
      <c r="Q23" s="2" t="s">
        <v>160</v>
      </c>
    </row>
    <row r="24" spans="1:17" s="1" customFormat="1" ht="15.75" hidden="1" x14ac:dyDescent="0.2">
      <c r="A24" s="101" t="e">
        <f t="shared" si="0"/>
        <v>#VALUE!</v>
      </c>
      <c r="B24" s="205" t="s">
        <v>153</v>
      </c>
      <c r="C24" s="206">
        <v>0.1346</v>
      </c>
      <c r="D24" s="195" t="e">
        <v>#VALUE!</v>
      </c>
      <c r="E24" s="230">
        <f>IFERROR(D24/C24*100,0)</f>
        <v>0</v>
      </c>
      <c r="F24" s="230" t="e">
        <v>#VALUE!</v>
      </c>
      <c r="G24" s="83" t="str">
        <f>IFERROR(D24-F24,"")</f>
        <v/>
      </c>
      <c r="H24" s="308">
        <v>0</v>
      </c>
      <c r="I24" s="230" t="e">
        <v>#VALUE!</v>
      </c>
      <c r="J24" s="308" t="str">
        <f>IFERROR(I24/H24*100,"")</f>
        <v/>
      </c>
      <c r="K24" s="131" t="e">
        <v>#VALUE!</v>
      </c>
      <c r="L24" s="83" t="str">
        <f>IFERROR(I24-K24,"")</f>
        <v/>
      </c>
      <c r="M24" s="95" t="str">
        <f>IFERROR(IF(D24&gt;0,I24/D24*10,""),"")</f>
        <v/>
      </c>
      <c r="N24" s="74" t="str">
        <f>IFERROR(IF(F24&gt;0,K24/F24*10,""),"")</f>
        <v/>
      </c>
      <c r="O24" s="99">
        <f t="shared" si="1"/>
        <v>0</v>
      </c>
      <c r="P24" s="117"/>
      <c r="Q24" s="2" t="s">
        <v>160</v>
      </c>
    </row>
    <row r="25" spans="1:17" s="13" customFormat="1" ht="15.75" customHeight="1" x14ac:dyDescent="0.25">
      <c r="A25" s="101">
        <f t="shared" si="0"/>
        <v>165.23650599999996</v>
      </c>
      <c r="B25" s="203" t="s">
        <v>19</v>
      </c>
      <c r="C25" s="204">
        <v>167.99615</v>
      </c>
      <c r="D25" s="194">
        <v>165.23650599999996</v>
      </c>
      <c r="E25" s="236">
        <f>IFERROR(D25/C25*100,0)</f>
        <v>98.35731711708867</v>
      </c>
      <c r="F25" s="231">
        <v>167.22436200000004</v>
      </c>
      <c r="G25" s="82">
        <f>IFERROR(D25-F25,"")</f>
        <v>-1.9878560000000789</v>
      </c>
      <c r="H25" s="307">
        <v>648.05999999999995</v>
      </c>
      <c r="I25" s="236">
        <v>764.81250599999987</v>
      </c>
      <c r="J25" s="351">
        <f>IFERROR(I25/H25*100,"")</f>
        <v>118.01569391722988</v>
      </c>
      <c r="K25" s="229">
        <v>718.90470200000004</v>
      </c>
      <c r="L25" s="82">
        <f>IFERROR(I25-K25,"")</f>
        <v>45.907803999999828</v>
      </c>
      <c r="M25" s="94">
        <f>IFERROR(IF(D25&gt;0,I25/D25*10,""),"")</f>
        <v>46.28592824396808</v>
      </c>
      <c r="N25" s="73">
        <f>IFERROR(IF(F25&gt;0,K25/F25*10,""),"")</f>
        <v>42.990428751045251</v>
      </c>
      <c r="O25" s="98">
        <f t="shared" si="1"/>
        <v>3.2954994929228292</v>
      </c>
      <c r="P25" s="117"/>
      <c r="Q25" s="2" t="s">
        <v>160</v>
      </c>
    </row>
    <row r="26" spans="1:17" s="1" customFormat="1" ht="15.75" hidden="1" x14ac:dyDescent="0.2">
      <c r="A26" s="101" t="str">
        <f t="shared" si="0"/>
        <v>x</v>
      </c>
      <c r="B26" s="205" t="s">
        <v>137</v>
      </c>
      <c r="C26" s="206"/>
      <c r="D26" s="195">
        <v>0</v>
      </c>
      <c r="E26" s="230">
        <f>IFERROR(D26/C26*100,0)</f>
        <v>0</v>
      </c>
      <c r="F26" s="230">
        <v>0</v>
      </c>
      <c r="G26" s="84">
        <f>IFERROR(D26-F26,"")</f>
        <v>0</v>
      </c>
      <c r="H26" s="309">
        <v>0</v>
      </c>
      <c r="I26" s="230">
        <v>0</v>
      </c>
      <c r="J26" s="308" t="str">
        <f>IFERROR(I26/H26*100,"")</f>
        <v/>
      </c>
      <c r="K26" s="131">
        <v>0</v>
      </c>
      <c r="L26" s="84">
        <f>IFERROR(I26-K26,"")</f>
        <v>0</v>
      </c>
      <c r="M26" s="95" t="str">
        <f>IFERROR(IF(D26&gt;0,I26/D26*10,""),"")</f>
        <v/>
      </c>
      <c r="N26" s="75" t="str">
        <f>IFERROR(IF(F26&gt;0,K26/F26*10,""),"")</f>
        <v/>
      </c>
      <c r="O26" s="141">
        <f t="shared" si="1"/>
        <v>0</v>
      </c>
      <c r="P26" s="117"/>
      <c r="Q26" s="2" t="s">
        <v>160</v>
      </c>
    </row>
    <row r="27" spans="1:17" s="1" customFormat="1" ht="15.75" hidden="1" x14ac:dyDescent="0.2">
      <c r="A27" s="101" t="str">
        <f t="shared" si="0"/>
        <v>x</v>
      </c>
      <c r="B27" s="205" t="s">
        <v>20</v>
      </c>
      <c r="C27" s="206">
        <v>6.0000000000000002E-5</v>
      </c>
      <c r="D27" s="195">
        <v>0</v>
      </c>
      <c r="E27" s="230">
        <f>IFERROR(D27/C27*100,0)</f>
        <v>0</v>
      </c>
      <c r="F27" s="230">
        <v>0</v>
      </c>
      <c r="G27" s="84">
        <f>IFERROR(D27-F27,"")</f>
        <v>0</v>
      </c>
      <c r="H27" s="309">
        <v>0</v>
      </c>
      <c r="I27" s="230">
        <v>0</v>
      </c>
      <c r="J27" s="308" t="str">
        <f>IFERROR(I27/H27*100,"")</f>
        <v/>
      </c>
      <c r="K27" s="131">
        <v>0</v>
      </c>
      <c r="L27" s="84">
        <f>IFERROR(I27-K27,"")</f>
        <v>0</v>
      </c>
      <c r="M27" s="95" t="str">
        <f>IFERROR(IF(D27&gt;0,I27/D27*10,""),"")</f>
        <v/>
      </c>
      <c r="N27" s="75" t="str">
        <f>IFERROR(IF(F27&gt;0,K27/F27*10,""),"")</f>
        <v/>
      </c>
      <c r="O27" s="141">
        <f t="shared" si="1"/>
        <v>0</v>
      </c>
      <c r="P27" s="117"/>
      <c r="Q27" s="2" t="s">
        <v>161</v>
      </c>
    </row>
    <row r="28" spans="1:17" s="1" customFormat="1" ht="15.75" x14ac:dyDescent="0.2">
      <c r="A28" s="101">
        <f t="shared" si="0"/>
        <v>0.259548</v>
      </c>
      <c r="B28" s="205" t="s">
        <v>21</v>
      </c>
      <c r="C28" s="206">
        <v>0.25800000000000001</v>
      </c>
      <c r="D28" s="195">
        <v>0.259548</v>
      </c>
      <c r="E28" s="230">
        <f>IFERROR(D28/C28*100,0)</f>
        <v>100.6</v>
      </c>
      <c r="F28" s="230">
        <v>4.8288000000000005E-2</v>
      </c>
      <c r="G28" s="84">
        <f>IFERROR(D28-F28,"")</f>
        <v>0.21126</v>
      </c>
      <c r="H28" s="309">
        <v>0.35</v>
      </c>
      <c r="I28" s="230">
        <v>0.96978399999999998</v>
      </c>
      <c r="J28" s="308">
        <f>IFERROR(I28/H28*100,"")</f>
        <v>277.08114285714288</v>
      </c>
      <c r="K28" s="131">
        <v>4.0239999999999998E-2</v>
      </c>
      <c r="L28" s="84">
        <f>IFERROR(I28-K28,"")</f>
        <v>0.92954399999999993</v>
      </c>
      <c r="M28" s="95">
        <f>IFERROR(IF(D28&gt;0,I28/D28*10,""),"")</f>
        <v>37.36434108527132</v>
      </c>
      <c r="N28" s="75">
        <f>IFERROR(IF(F28&gt;0,K28/F28*10,""),"")</f>
        <v>8.3333333333333321</v>
      </c>
      <c r="O28" s="141">
        <f t="shared" si="1"/>
        <v>29.031007751937988</v>
      </c>
      <c r="P28" s="117"/>
      <c r="Q28" s="2" t="s">
        <v>160</v>
      </c>
    </row>
    <row r="29" spans="1:17" s="1" customFormat="1" ht="15.75" hidden="1" x14ac:dyDescent="0.2">
      <c r="A29" s="101" t="e">
        <f t="shared" si="0"/>
        <v>#VALUE!</v>
      </c>
      <c r="B29" s="205" t="s">
        <v>136</v>
      </c>
      <c r="C29" s="206">
        <v>0.25800000000000001</v>
      </c>
      <c r="D29" s="195" t="e">
        <v>#VALUE!</v>
      </c>
      <c r="E29" s="230">
        <f>IFERROR(D29/C29*100,0)</f>
        <v>0</v>
      </c>
      <c r="F29" s="230" t="e">
        <v>#VALUE!</v>
      </c>
      <c r="G29" s="84" t="str">
        <f>IFERROR(D29-F29,"")</f>
        <v/>
      </c>
      <c r="H29" s="309">
        <v>0</v>
      </c>
      <c r="I29" s="230" t="e">
        <v>#VALUE!</v>
      </c>
      <c r="J29" s="308" t="str">
        <f>IFERROR(I29/H29*100,"")</f>
        <v/>
      </c>
      <c r="K29" s="131" t="e">
        <v>#VALUE!</v>
      </c>
      <c r="L29" s="84" t="str">
        <f>IFERROR(I29-K29,"")</f>
        <v/>
      </c>
      <c r="M29" s="95" t="str">
        <f>IFERROR(IF(D29&gt;0,I29/D29*10,""),"")</f>
        <v/>
      </c>
      <c r="N29" s="75" t="str">
        <f>IFERROR(IF(F29&gt;0,K29/F29*10,""),"")</f>
        <v/>
      </c>
      <c r="O29" s="141">
        <f t="shared" si="1"/>
        <v>0</v>
      </c>
      <c r="P29" s="117"/>
      <c r="Q29" s="2" t="s">
        <v>160</v>
      </c>
    </row>
    <row r="30" spans="1:17" s="1" customFormat="1" ht="15.75" x14ac:dyDescent="0.2">
      <c r="A30" s="101">
        <f t="shared" si="0"/>
        <v>14.817373999999999</v>
      </c>
      <c r="B30" s="205" t="s">
        <v>22</v>
      </c>
      <c r="C30" s="206">
        <v>15.03012</v>
      </c>
      <c r="D30" s="195">
        <v>14.817373999999999</v>
      </c>
      <c r="E30" s="230">
        <f>IFERROR(D30/C30*100,0)</f>
        <v>98.584535585876893</v>
      </c>
      <c r="F30" s="230">
        <v>11.270218</v>
      </c>
      <c r="G30" s="83">
        <f>IFERROR(D30-F30,"")</f>
        <v>3.5471559999999993</v>
      </c>
      <c r="H30" s="308">
        <v>17.899999999999999</v>
      </c>
      <c r="I30" s="230">
        <v>29.875181999999999</v>
      </c>
      <c r="J30" s="308">
        <f>IFERROR(I30/H30*100,"")</f>
        <v>166.90045810055867</v>
      </c>
      <c r="K30" s="131">
        <v>14.994429999999999</v>
      </c>
      <c r="L30" s="83">
        <f>IFERROR(I30-K30,"")</f>
        <v>14.880751999999999</v>
      </c>
      <c r="M30" s="95">
        <f>IFERROR(IF(D30&gt;0,I30/D30*10,""),"")</f>
        <v>20.162264919546473</v>
      </c>
      <c r="N30" s="74">
        <f>IFERROR(IF(F30&gt;0,K30/F30*10,""),"")</f>
        <v>13.304472016424171</v>
      </c>
      <c r="O30" s="99">
        <f t="shared" si="1"/>
        <v>6.8577929031223022</v>
      </c>
      <c r="P30" s="117"/>
      <c r="Q30" s="2" t="s">
        <v>160</v>
      </c>
    </row>
    <row r="31" spans="1:17" s="1" customFormat="1" ht="15.75" x14ac:dyDescent="0.2">
      <c r="A31" s="101">
        <f t="shared" si="0"/>
        <v>96.314439999999991</v>
      </c>
      <c r="B31" s="205" t="s">
        <v>83</v>
      </c>
      <c r="C31" s="206">
        <v>96.871170000000006</v>
      </c>
      <c r="D31" s="195">
        <v>96.314439999999991</v>
      </c>
      <c r="E31" s="230">
        <f>IFERROR(D31/C31*100,0)</f>
        <v>99.425288246234643</v>
      </c>
      <c r="F31" s="230">
        <v>100.621126</v>
      </c>
      <c r="G31" s="84">
        <f>IFERROR(D31-F31,"")</f>
        <v>-4.3066860000000133</v>
      </c>
      <c r="H31" s="309">
        <v>461</v>
      </c>
      <c r="I31" s="230">
        <v>531.51004</v>
      </c>
      <c r="J31" s="308">
        <f>IFERROR(I31/H31*100,"")</f>
        <v>115.29501952277657</v>
      </c>
      <c r="K31" s="131">
        <v>505.02608400000003</v>
      </c>
      <c r="L31" s="84">
        <f>IFERROR(I31-K31,"")</f>
        <v>26.483955999999978</v>
      </c>
      <c r="M31" s="95">
        <f>IFERROR(IF(D31&gt;0,I31/D31*10,""),"")</f>
        <v>55.184875705034472</v>
      </c>
      <c r="N31" s="75">
        <f>IFERROR(IF(F31&gt;0,K31/F31*10,""),"")</f>
        <v>50.190859919416923</v>
      </c>
      <c r="O31" s="141">
        <f t="shared" si="1"/>
        <v>4.9940157856175489</v>
      </c>
      <c r="P31" s="117"/>
      <c r="Q31" s="2" t="s">
        <v>160</v>
      </c>
    </row>
    <row r="32" spans="1:17" s="1" customFormat="1" ht="15.75" x14ac:dyDescent="0.2">
      <c r="A32" s="101">
        <f t="shared" si="0"/>
        <v>14.756008</v>
      </c>
      <c r="B32" s="205" t="s">
        <v>23</v>
      </c>
      <c r="C32" s="206">
        <v>14.6677</v>
      </c>
      <c r="D32" s="195">
        <v>14.756008</v>
      </c>
      <c r="E32" s="230">
        <f>IFERROR(D32/C32*100,0)</f>
        <v>100.60205758230668</v>
      </c>
      <c r="F32" s="230">
        <v>12.719863999999999</v>
      </c>
      <c r="G32" s="83">
        <f>IFERROR(D32-F32,"")</f>
        <v>2.0361440000000002</v>
      </c>
      <c r="H32" s="308">
        <v>54</v>
      </c>
      <c r="I32" s="230">
        <v>53.832066000000005</v>
      </c>
      <c r="J32" s="308">
        <f>IFERROR(I32/H32*100,"")</f>
        <v>99.689011111111114</v>
      </c>
      <c r="K32" s="131">
        <v>48.179352000000002</v>
      </c>
      <c r="L32" s="83">
        <f>IFERROR(I32-K32,"")</f>
        <v>5.6527140000000031</v>
      </c>
      <c r="M32" s="95">
        <f>IFERROR(IF(D32&gt;0,I32/D32*10,""),"")</f>
        <v>36.481456231251713</v>
      </c>
      <c r="N32" s="74">
        <f>IFERROR(IF(F32&gt;0,K32/F32*10,""),"")</f>
        <v>37.877254033533696</v>
      </c>
      <c r="O32" s="99">
        <f t="shared" si="1"/>
        <v>-1.395797802281983</v>
      </c>
      <c r="P32" s="117"/>
      <c r="Q32" s="2" t="s">
        <v>160</v>
      </c>
    </row>
    <row r="33" spans="1:17" s="1" customFormat="1" ht="15.75" hidden="1" x14ac:dyDescent="0.2">
      <c r="A33" s="101" t="str">
        <f t="shared" si="0"/>
        <v>x</v>
      </c>
      <c r="B33" s="205" t="s">
        <v>24</v>
      </c>
      <c r="C33" s="206"/>
      <c r="D33" s="195">
        <v>0</v>
      </c>
      <c r="E33" s="230">
        <f>IFERROR(D33/C33*100,0)</f>
        <v>0</v>
      </c>
      <c r="F33" s="230">
        <v>0</v>
      </c>
      <c r="G33" s="84">
        <f>IFERROR(D33-F33,"")</f>
        <v>0</v>
      </c>
      <c r="H33" s="309">
        <v>0</v>
      </c>
      <c r="I33" s="230">
        <v>0</v>
      </c>
      <c r="J33" s="308" t="str">
        <f>IFERROR(I33/H33*100,"")</f>
        <v/>
      </c>
      <c r="K33" s="131">
        <v>0</v>
      </c>
      <c r="L33" s="84">
        <f>IFERROR(I33-K33,"")</f>
        <v>0</v>
      </c>
      <c r="M33" s="95" t="str">
        <f>IFERROR(IF(D33&gt;0,I33/D33*10,""),"")</f>
        <v/>
      </c>
      <c r="N33" s="75" t="str">
        <f>IFERROR(IF(F33&gt;0,K33/F33*10,""),"")</f>
        <v/>
      </c>
      <c r="O33" s="141">
        <f t="shared" si="1"/>
        <v>0</v>
      </c>
      <c r="P33" s="117"/>
      <c r="Q33" s="2" t="s">
        <v>160</v>
      </c>
    </row>
    <row r="34" spans="1:17" s="1" customFormat="1" ht="15.75" x14ac:dyDescent="0.2">
      <c r="A34" s="101">
        <f t="shared" si="0"/>
        <v>4.1246</v>
      </c>
      <c r="B34" s="205" t="s">
        <v>25</v>
      </c>
      <c r="C34" s="206">
        <v>4.4206000000000003</v>
      </c>
      <c r="D34" s="195">
        <v>4.1246</v>
      </c>
      <c r="E34" s="230">
        <f>IFERROR(D34/C34*100,0)</f>
        <v>93.30407636972356</v>
      </c>
      <c r="F34" s="230">
        <v>6.5088200000000001</v>
      </c>
      <c r="G34" s="84">
        <f>IFERROR(D34-F34,"")</f>
        <v>-2.38422</v>
      </c>
      <c r="H34" s="309">
        <v>15.18</v>
      </c>
      <c r="I34" s="230">
        <v>10.864800000000001</v>
      </c>
      <c r="J34" s="308">
        <f>IFERROR(I34/H34*100,"")</f>
        <v>71.57312252964428</v>
      </c>
      <c r="K34" s="131">
        <v>17.1523</v>
      </c>
      <c r="L34" s="84">
        <f>IFERROR(I34-K34,"")</f>
        <v>-6.2874999999999996</v>
      </c>
      <c r="M34" s="95">
        <f>IFERROR(IF(D34&gt;0,I34/D34*10,""),"")</f>
        <v>26.341463414634148</v>
      </c>
      <c r="N34" s="75">
        <f>IFERROR(IF(F34&gt;0,K34/F34*10,""),"")</f>
        <v>26.352395672333849</v>
      </c>
      <c r="O34" s="141">
        <f t="shared" si="1"/>
        <v>-1.0932257699700187E-2</v>
      </c>
      <c r="P34" s="117"/>
      <c r="Q34" s="2" t="s">
        <v>160</v>
      </c>
    </row>
    <row r="35" spans="1:17" s="1" customFormat="1" ht="15.75" x14ac:dyDescent="0.2">
      <c r="A35" s="101">
        <f t="shared" si="0"/>
        <v>34.964536000000003</v>
      </c>
      <c r="B35" s="205" t="s">
        <v>26</v>
      </c>
      <c r="C35" s="206">
        <v>36.7485</v>
      </c>
      <c r="D35" s="195">
        <v>34.964536000000003</v>
      </c>
      <c r="E35" s="230">
        <f>IFERROR(D35/C35*100,0)</f>
        <v>95.145478046722999</v>
      </c>
      <c r="F35" s="230">
        <v>36.056046000000002</v>
      </c>
      <c r="G35" s="83">
        <f>IFERROR(D35-F35,"")</f>
        <v>-1.0915099999999995</v>
      </c>
      <c r="H35" s="308">
        <v>99.63</v>
      </c>
      <c r="I35" s="230">
        <v>137.76063399999998</v>
      </c>
      <c r="J35" s="308">
        <f>IFERROR(I35/H35*100,"")</f>
        <v>138.27224129278329</v>
      </c>
      <c r="K35" s="131">
        <v>133.51229600000002</v>
      </c>
      <c r="L35" s="83">
        <f>IFERROR(I35-K35,"")</f>
        <v>4.2483379999999613</v>
      </c>
      <c r="M35" s="95">
        <f>IFERROR(IF(D35&gt;0,I35/D35*10,""),"")</f>
        <v>39.400103579238113</v>
      </c>
      <c r="N35" s="74">
        <f>IFERROR(IF(F35&gt;0,K35/F35*10,""),"")</f>
        <v>37.029100750537097</v>
      </c>
      <c r="O35" s="99">
        <f t="shared" si="1"/>
        <v>2.3710028287010161</v>
      </c>
      <c r="P35" s="117"/>
      <c r="Q35" s="2" t="s">
        <v>160</v>
      </c>
    </row>
    <row r="36" spans="1:17" s="13" customFormat="1" ht="15.75" customHeight="1" x14ac:dyDescent="0.25">
      <c r="A36" s="101">
        <f t="shared" si="0"/>
        <v>6978.9231271871995</v>
      </c>
      <c r="B36" s="203" t="s">
        <v>59</v>
      </c>
      <c r="C36" s="204">
        <v>6979.5579796000002</v>
      </c>
      <c r="D36" s="194">
        <v>6978.9231271871995</v>
      </c>
      <c r="E36" s="236">
        <f>IFERROR(D36/C36*100,0)</f>
        <v>99.990904117214058</v>
      </c>
      <c r="F36" s="130">
        <v>6419.8916119999994</v>
      </c>
      <c r="G36" s="82">
        <f>IFERROR(D36-F36,"")</f>
        <v>559.03151518720006</v>
      </c>
      <c r="H36" s="307">
        <v>26469.444</v>
      </c>
      <c r="I36" s="236">
        <v>32692.996047999997</v>
      </c>
      <c r="J36" s="351">
        <f>IFERROR(I36/H36*100,"")</f>
        <v>123.51221298037088</v>
      </c>
      <c r="K36" s="229">
        <v>27060.491582000002</v>
      </c>
      <c r="L36" s="82">
        <f>IFERROR(I36-K36,"")</f>
        <v>5632.5044659999949</v>
      </c>
      <c r="M36" s="94">
        <f>IFERROR(IF(D36&gt;0,I36/D36*10,""),"")</f>
        <v>46.845330507568796</v>
      </c>
      <c r="N36" s="73">
        <f>IFERROR(IF(F36&gt;0,K36/F36*10,""),"")</f>
        <v>42.151010044186407</v>
      </c>
      <c r="O36" s="98">
        <f t="shared" si="1"/>
        <v>4.6943204633823896</v>
      </c>
      <c r="P36" s="117"/>
      <c r="Q36" s="2" t="s">
        <v>160</v>
      </c>
    </row>
    <row r="37" spans="1:17" s="17" customFormat="1" ht="15.75" x14ac:dyDescent="0.2">
      <c r="A37" s="101">
        <f t="shared" si="0"/>
        <v>83.949693999999994</v>
      </c>
      <c r="B37" s="205" t="s">
        <v>84</v>
      </c>
      <c r="C37" s="206">
        <v>83.449079999999995</v>
      </c>
      <c r="D37" s="195">
        <v>83.949693999999994</v>
      </c>
      <c r="E37" s="230">
        <f>IFERROR(D37/C37*100,0)</f>
        <v>100.59990355795414</v>
      </c>
      <c r="F37" s="230">
        <v>92.703906000000003</v>
      </c>
      <c r="G37" s="84">
        <f>IFERROR(D37-F37,"")</f>
        <v>-8.7542120000000097</v>
      </c>
      <c r="H37" s="309">
        <v>402.88799999999998</v>
      </c>
      <c r="I37" s="230">
        <v>424.83681799999999</v>
      </c>
      <c r="J37" s="308">
        <f>IFERROR(I37/H37*100,"")</f>
        <v>105.44787087230199</v>
      </c>
      <c r="K37" s="131">
        <v>444.34114599999998</v>
      </c>
      <c r="L37" s="84">
        <f>IFERROR(I37-K37,"")</f>
        <v>-19.504327999999987</v>
      </c>
      <c r="M37" s="95">
        <f>IFERROR(IF(D37&gt;0,I37/D37*10,""),"")</f>
        <v>50.606118707234359</v>
      </c>
      <c r="N37" s="75">
        <f>IFERROR(IF(F37&gt;0,K37/F37*10,""),"")</f>
        <v>47.931221581968721</v>
      </c>
      <c r="O37" s="141">
        <f t="shared" si="1"/>
        <v>2.6748971252656375</v>
      </c>
      <c r="P37" s="117"/>
      <c r="Q37" s="2" t="s">
        <v>160</v>
      </c>
    </row>
    <row r="38" spans="1:17" s="1" customFormat="1" ht="15.75" x14ac:dyDescent="0.2">
      <c r="A38" s="101">
        <f t="shared" si="0"/>
        <v>246.65611000000001</v>
      </c>
      <c r="B38" s="205" t="s">
        <v>85</v>
      </c>
      <c r="C38" s="206">
        <v>251.33802</v>
      </c>
      <c r="D38" s="195">
        <v>246.65611000000001</v>
      </c>
      <c r="E38" s="230">
        <f>IFERROR(D38/C38*100,0)</f>
        <v>98.137205823456398</v>
      </c>
      <c r="F38" s="230">
        <v>221.35420399999998</v>
      </c>
      <c r="G38" s="84">
        <f>IFERROR(D38-F38,"")</f>
        <v>25.301906000000031</v>
      </c>
      <c r="H38" s="309">
        <v>460.7</v>
      </c>
      <c r="I38" s="230">
        <v>675.26542800000004</v>
      </c>
      <c r="J38" s="308">
        <f>IFERROR(I38/H38*100,"")</f>
        <v>146.57378510961581</v>
      </c>
      <c r="K38" s="131">
        <v>534.71213799999998</v>
      </c>
      <c r="L38" s="84">
        <f>IFERROR(I38-K38,"")</f>
        <v>140.55329000000006</v>
      </c>
      <c r="M38" s="95">
        <f>IFERROR(IF(D38&gt;0,I38/D38*10,""),"")</f>
        <v>27.376797112384526</v>
      </c>
      <c r="N38" s="75">
        <f>IFERROR(IF(F38&gt;0,K38/F38*10,""),"")</f>
        <v>24.156403101338885</v>
      </c>
      <c r="O38" s="141">
        <f t="shared" si="1"/>
        <v>3.2203940110456415</v>
      </c>
      <c r="P38" s="117"/>
      <c r="Q38" s="2" t="s">
        <v>160</v>
      </c>
    </row>
    <row r="39" spans="1:17" s="3" customFormat="1" ht="15.75" x14ac:dyDescent="0.2">
      <c r="A39" s="101">
        <f t="shared" si="0"/>
        <v>301.70046756720001</v>
      </c>
      <c r="B39" s="207" t="s">
        <v>63</v>
      </c>
      <c r="C39" s="206">
        <v>299.90106120000002</v>
      </c>
      <c r="D39" s="206">
        <v>301.70046756720001</v>
      </c>
      <c r="E39" s="230">
        <f>IFERROR(D39/C39*100,0)</f>
        <v>100.6</v>
      </c>
      <c r="F39" s="230">
        <v>309.86510199999998</v>
      </c>
      <c r="G39" s="85">
        <f>IFERROR(D39-F39,"")</f>
        <v>-8.1646344327999714</v>
      </c>
      <c r="H39" s="310">
        <v>832.44500000000005</v>
      </c>
      <c r="I39" s="230">
        <v>1366.6510000000001</v>
      </c>
      <c r="J39" s="308">
        <f>IFERROR(I39/H39*100,"")</f>
        <v>164.17312855503968</v>
      </c>
      <c r="K39" s="131">
        <v>928.33679999999993</v>
      </c>
      <c r="L39" s="85">
        <f>IFERROR(I39-K39,"")</f>
        <v>438.31420000000014</v>
      </c>
      <c r="M39" s="96">
        <f>IFERROR(IF(D39&gt;0,I39/D39*10,""),"")</f>
        <v>45.298272522418145</v>
      </c>
      <c r="N39" s="75">
        <f>IFERROR(IF(F39&gt;0,K39/F39*10,""),"")</f>
        <v>29.959385358600336</v>
      </c>
      <c r="O39" s="141">
        <f t="shared" si="1"/>
        <v>15.338887163817809</v>
      </c>
      <c r="P39" s="117"/>
      <c r="Q39" s="2" t="s">
        <v>160</v>
      </c>
    </row>
    <row r="40" spans="1:17" s="1" customFormat="1" ht="15.75" x14ac:dyDescent="0.2">
      <c r="A40" s="101">
        <f t="shared" si="0"/>
        <v>1602.8618119999999</v>
      </c>
      <c r="B40" s="205" t="s">
        <v>27</v>
      </c>
      <c r="C40" s="206">
        <v>1593.3024356999999</v>
      </c>
      <c r="D40" s="195">
        <v>1602.8618119999999</v>
      </c>
      <c r="E40" s="230">
        <f>IFERROR(D40/C40*100,0)</f>
        <v>100.59997249020711</v>
      </c>
      <c r="F40" s="230">
        <v>1684.5158140000001</v>
      </c>
      <c r="G40" s="84">
        <f>IFERROR(D40-F40,"")</f>
        <v>-81.654002000000219</v>
      </c>
      <c r="H40" s="309">
        <v>9281.8000000000011</v>
      </c>
      <c r="I40" s="230">
        <v>10785.829</v>
      </c>
      <c r="J40" s="308">
        <f>IFERROR(I40/H40*100,"")</f>
        <v>116.20406602167681</v>
      </c>
      <c r="K40" s="131">
        <v>10702.19519</v>
      </c>
      <c r="L40" s="84">
        <f>IFERROR(I40-K40,"")</f>
        <v>83.633809999999357</v>
      </c>
      <c r="M40" s="95">
        <f>IFERROR(IF(D40&gt;0,I40/D40*10,""),"")</f>
        <v>67.291072251211631</v>
      </c>
      <c r="N40" s="75">
        <f>IFERROR(IF(F40&gt;0,K40/F40*10,""),"")</f>
        <v>63.532767701283213</v>
      </c>
      <c r="O40" s="141">
        <f t="shared" si="1"/>
        <v>3.7583045499284182</v>
      </c>
      <c r="P40" s="117"/>
      <c r="Q40" s="2" t="s">
        <v>160</v>
      </c>
    </row>
    <row r="41" spans="1:17" s="1" customFormat="1" ht="15.75" x14ac:dyDescent="0.2">
      <c r="A41" s="101">
        <f t="shared" si="0"/>
        <v>4.203068</v>
      </c>
      <c r="B41" s="205" t="s">
        <v>28</v>
      </c>
      <c r="C41" s="206">
        <v>4.03491</v>
      </c>
      <c r="D41" s="195">
        <v>4.203068</v>
      </c>
      <c r="E41" s="230">
        <f>IFERROR(D41/C41*100,0)</f>
        <v>104.16757746765109</v>
      </c>
      <c r="F41" s="230">
        <v>3.4244240000000001</v>
      </c>
      <c r="G41" s="83">
        <f>IFERROR(D41-F41,"")</f>
        <v>0.77864399999999989</v>
      </c>
      <c r="H41" s="308">
        <v>11.7</v>
      </c>
      <c r="I41" s="230">
        <v>13.190671999999999</v>
      </c>
      <c r="J41" s="308">
        <f>IFERROR(I41/H41*100,"")</f>
        <v>112.74078632478633</v>
      </c>
      <c r="K41" s="131">
        <v>9.8477339999999991</v>
      </c>
      <c r="L41" s="83">
        <f>IFERROR(I41-K41,"")</f>
        <v>3.3429380000000002</v>
      </c>
      <c r="M41" s="95">
        <f>IFERROR(IF(D41&gt;0,I41/D41*10,""),"")</f>
        <v>31.383437051220678</v>
      </c>
      <c r="N41" s="74">
        <f>IFERROR(IF(F41&gt;0,K41/F41*10,""),"")</f>
        <v>28.757344300822556</v>
      </c>
      <c r="O41" s="99">
        <f t="shared" si="1"/>
        <v>2.6260927503981222</v>
      </c>
      <c r="P41" s="117"/>
      <c r="Q41" s="2" t="s">
        <v>160</v>
      </c>
    </row>
    <row r="42" spans="1:17" s="1" customFormat="1" ht="15.75" x14ac:dyDescent="0.2">
      <c r="A42" s="101">
        <f t="shared" si="0"/>
        <v>1720.8635999999999</v>
      </c>
      <c r="B42" s="205" t="s">
        <v>29</v>
      </c>
      <c r="C42" s="206">
        <v>1740.6727317</v>
      </c>
      <c r="D42" s="195">
        <v>1720.8635999999999</v>
      </c>
      <c r="E42" s="230">
        <f>IFERROR(D42/C42*100,0)</f>
        <v>98.861984143299935</v>
      </c>
      <c r="F42" s="230">
        <v>1207.1698200000001</v>
      </c>
      <c r="G42" s="83">
        <f>IFERROR(D42-F42,"")</f>
        <v>513.69377999999983</v>
      </c>
      <c r="H42" s="308">
        <v>4071.3599999999997</v>
      </c>
      <c r="I42" s="230">
        <v>5994.0397400000002</v>
      </c>
      <c r="J42" s="308">
        <f>IFERROR(I42/H42*100,"")</f>
        <v>147.22450827242005</v>
      </c>
      <c r="K42" s="131">
        <v>3012.65814</v>
      </c>
      <c r="L42" s="83">
        <f>IFERROR(I42-K42,"")</f>
        <v>2981.3816000000002</v>
      </c>
      <c r="M42" s="95">
        <f>IFERROR(IF(D42&gt;0,I42/D42*10,""),"")</f>
        <v>34.831579562726532</v>
      </c>
      <c r="N42" s="75">
        <f>IFERROR(IF(F42&gt;0,K42/F42*10,""),"")</f>
        <v>24.956373909347732</v>
      </c>
      <c r="O42" s="141">
        <f t="shared" si="1"/>
        <v>9.8752056533787993</v>
      </c>
      <c r="P42" s="117"/>
      <c r="Q42" s="2" t="s">
        <v>160</v>
      </c>
    </row>
    <row r="43" spans="1:17" s="1" customFormat="1" ht="15.75" x14ac:dyDescent="0.2">
      <c r="A43" s="101">
        <f t="shared" si="0"/>
        <v>3018.4023999999999</v>
      </c>
      <c r="B43" s="205" t="s">
        <v>30</v>
      </c>
      <c r="C43" s="206">
        <v>3006.5754710000001</v>
      </c>
      <c r="D43" s="195">
        <v>3018.4023999999999</v>
      </c>
      <c r="E43" s="230">
        <f>IFERROR(D43/C43*100,0)</f>
        <v>100.39336877168317</v>
      </c>
      <c r="F43" s="230">
        <v>2900.7004000000002</v>
      </c>
      <c r="G43" s="84">
        <f>IFERROR(D43-F43,"")</f>
        <v>117.70199999999977</v>
      </c>
      <c r="H43" s="309">
        <v>11407.75</v>
      </c>
      <c r="I43" s="230">
        <v>13432.212600000001</v>
      </c>
      <c r="J43" s="308">
        <f>IFERROR(I43/H43*100,"")</f>
        <v>117.74637943503321</v>
      </c>
      <c r="K43" s="131">
        <v>11427.858200000001</v>
      </c>
      <c r="L43" s="84">
        <f>IFERROR(I43-K43,"")</f>
        <v>2004.3544000000002</v>
      </c>
      <c r="M43" s="95">
        <f>IFERROR(IF(D43&gt;0,I43/D43*10,""),"")</f>
        <v>44.501066524463404</v>
      </c>
      <c r="N43" s="75">
        <f>IFERROR(IF(F43&gt;0,K43/F43*10,""),"")</f>
        <v>39.396892557397514</v>
      </c>
      <c r="O43" s="141">
        <f t="shared" si="1"/>
        <v>5.1041739670658899</v>
      </c>
      <c r="P43" s="117"/>
      <c r="Q43" s="2" t="s">
        <v>160</v>
      </c>
    </row>
    <row r="44" spans="1:17" s="1" customFormat="1" ht="15.75" x14ac:dyDescent="0.2">
      <c r="A44" s="101">
        <f t="shared" si="0"/>
        <v>0.28597562000000004</v>
      </c>
      <c r="B44" s="205" t="s">
        <v>64</v>
      </c>
      <c r="C44" s="195">
        <v>0.28427000000000002</v>
      </c>
      <c r="D44" s="195">
        <v>0.28597562000000004</v>
      </c>
      <c r="E44" s="230">
        <f>IFERROR(D44/C44*100,0)</f>
        <v>100.6</v>
      </c>
      <c r="F44" s="230">
        <v>0.157942</v>
      </c>
      <c r="G44" s="84">
        <f>IFERROR(D44-F44,"")</f>
        <v>0.12803362000000004</v>
      </c>
      <c r="H44" s="309">
        <v>0.80100000000000005</v>
      </c>
      <c r="I44" s="230">
        <v>0.97078999999999993</v>
      </c>
      <c r="J44" s="308">
        <f>IFERROR(I44/H44*100,"")</f>
        <v>121.19725343320849</v>
      </c>
      <c r="K44" s="131">
        <v>0.54223399999999999</v>
      </c>
      <c r="L44" s="84">
        <f>IFERROR(I44-K44,"")</f>
        <v>0.42855599999999994</v>
      </c>
      <c r="M44" s="95">
        <f>IFERROR(IF(D44&gt;0,I44/D44*10,""),"")</f>
        <v>33.946600063320076</v>
      </c>
      <c r="N44" s="75">
        <f>IFERROR(IF(F44&gt;0,K44/F44*10,""),"")</f>
        <v>34.331210191082803</v>
      </c>
      <c r="O44" s="141">
        <f t="shared" si="1"/>
        <v>-0.38461012776272696</v>
      </c>
      <c r="P44" s="117"/>
      <c r="Q44" s="2" t="s">
        <v>160</v>
      </c>
    </row>
    <row r="45" spans="1:17" s="13" customFormat="1" ht="15.75" customHeight="1" x14ac:dyDescent="0.25">
      <c r="A45" s="101">
        <f t="shared" si="0"/>
        <v>2090.1447319600002</v>
      </c>
      <c r="B45" s="203" t="s">
        <v>62</v>
      </c>
      <c r="C45" s="204">
        <v>2098.3249464</v>
      </c>
      <c r="D45" s="194">
        <v>2090.1447319600002</v>
      </c>
      <c r="E45" s="236">
        <f>IFERROR(D45/C45*100,0)</f>
        <v>99.610155021316686</v>
      </c>
      <c r="F45" s="130">
        <v>2126.9234280000001</v>
      </c>
      <c r="G45" s="86">
        <f>IFERROR(D45-F45,"")</f>
        <v>-36.778696039999886</v>
      </c>
      <c r="H45" s="311">
        <v>7720.4</v>
      </c>
      <c r="I45" s="236">
        <v>7778.1676619999998</v>
      </c>
      <c r="J45" s="351">
        <f>IFERROR(I45/H45*100,"")</f>
        <v>100.74824700792706</v>
      </c>
      <c r="K45" s="229">
        <v>7968.5169459999997</v>
      </c>
      <c r="L45" s="86">
        <f>IFERROR(I45-K45,"")</f>
        <v>-190.3492839999999</v>
      </c>
      <c r="M45" s="94">
        <f>IFERROR(IF(D45&gt;0,I45/D45*10,""),"")</f>
        <v>37.213536187544996</v>
      </c>
      <c r="N45" s="76">
        <f>IFERROR(IF(F45&gt;0,K45/F45*10,""),"")</f>
        <v>37.464992115362598</v>
      </c>
      <c r="O45" s="140">
        <f t="shared" si="1"/>
        <v>-0.25145592781760229</v>
      </c>
      <c r="P45" s="158"/>
      <c r="Q45" s="160" t="s">
        <v>160</v>
      </c>
    </row>
    <row r="46" spans="1:17" s="1" customFormat="1" ht="15.75" x14ac:dyDescent="0.2">
      <c r="A46" s="101">
        <f t="shared" si="0"/>
        <v>81.264679999999998</v>
      </c>
      <c r="B46" s="205" t="s">
        <v>86</v>
      </c>
      <c r="C46" s="206">
        <v>80.869500000000002</v>
      </c>
      <c r="D46" s="195">
        <v>81.264679999999998</v>
      </c>
      <c r="E46" s="230">
        <f>IFERROR(D46/C46*100,0)</f>
        <v>100.48866383494395</v>
      </c>
      <c r="F46" s="230">
        <v>76.408718000000007</v>
      </c>
      <c r="G46" s="84">
        <f>IFERROR(D46-F46,"")</f>
        <v>4.855961999999991</v>
      </c>
      <c r="H46" s="309">
        <v>182</v>
      </c>
      <c r="I46" s="230">
        <v>198.36308</v>
      </c>
      <c r="J46" s="308">
        <f>IFERROR(I46/H46*100,"")</f>
        <v>108.99070329670329</v>
      </c>
      <c r="K46" s="131">
        <v>172.65977999999998</v>
      </c>
      <c r="L46" s="84">
        <f>IFERROR(I46-K46,"")</f>
        <v>25.703300000000013</v>
      </c>
      <c r="M46" s="95">
        <f>IFERROR(IF(D46&gt;0,I46/D46*10,""),"")</f>
        <v>24.409507303788068</v>
      </c>
      <c r="N46" s="75">
        <f>IFERROR(IF(F46&gt;0,K46/F46*10,""),"")</f>
        <v>22.596869116427261</v>
      </c>
      <c r="O46" s="141">
        <f t="shared" si="1"/>
        <v>1.8126381873608075</v>
      </c>
      <c r="P46" s="117"/>
      <c r="Q46" s="2" t="s">
        <v>160</v>
      </c>
    </row>
    <row r="47" spans="1:17" s="1" customFormat="1" ht="15.75" x14ac:dyDescent="0.2">
      <c r="A47" s="101">
        <f t="shared" si="0"/>
        <v>10.210900000000001</v>
      </c>
      <c r="B47" s="205" t="s">
        <v>87</v>
      </c>
      <c r="C47" s="206">
        <v>15.8405</v>
      </c>
      <c r="D47" s="195">
        <v>10.210900000000001</v>
      </c>
      <c r="E47" s="230">
        <f>IFERROR(D47/C47*100,0)</f>
        <v>64.460717780373102</v>
      </c>
      <c r="F47" s="230">
        <v>15.079940000000001</v>
      </c>
      <c r="G47" s="84">
        <f>IFERROR(D47-F47,"")</f>
        <v>-4.86904</v>
      </c>
      <c r="H47" s="312">
        <v>40.6</v>
      </c>
      <c r="I47" s="230">
        <v>43.906870000000005</v>
      </c>
      <c r="J47" s="308">
        <f>IFERROR(I47/H47*100,"")</f>
        <v>108.145</v>
      </c>
      <c r="K47" s="131">
        <v>43.087986000000001</v>
      </c>
      <c r="L47" s="84">
        <f>IFERROR(I47-K47,"")</f>
        <v>0.81888400000000416</v>
      </c>
      <c r="M47" s="95">
        <f>IFERROR(IF(D47&gt;0,I47/D47*10,""),"")</f>
        <v>43</v>
      </c>
      <c r="N47" s="75">
        <f>IFERROR(IF(F47&gt;0,K47/F47*10,""),"")</f>
        <v>28.573048699132752</v>
      </c>
      <c r="O47" s="141">
        <f t="shared" si="1"/>
        <v>14.426951300867248</v>
      </c>
      <c r="P47" s="117"/>
      <c r="Q47" s="2" t="s">
        <v>160</v>
      </c>
    </row>
    <row r="48" spans="1:17" s="1" customFormat="1" ht="15.75" x14ac:dyDescent="0.2">
      <c r="A48" s="101">
        <f t="shared" si="0"/>
        <v>43.967230000000001</v>
      </c>
      <c r="B48" s="205" t="s">
        <v>88</v>
      </c>
      <c r="C48" s="206">
        <v>44.518813100000003</v>
      </c>
      <c r="D48" s="195">
        <v>43.967230000000001</v>
      </c>
      <c r="E48" s="230">
        <f>IFERROR(D48/C48*100,0)</f>
        <v>98.761011218423505</v>
      </c>
      <c r="F48" s="230">
        <v>55.248514</v>
      </c>
      <c r="G48" s="84">
        <f>IFERROR(D48-F48,"")</f>
        <v>-11.281283999999999</v>
      </c>
      <c r="H48" s="327">
        <v>198.9</v>
      </c>
      <c r="I48" s="230">
        <v>162.83619000000002</v>
      </c>
      <c r="J48" s="308">
        <f>IFERROR(I48/H48*100,"")</f>
        <v>81.868371040723986</v>
      </c>
      <c r="K48" s="131">
        <v>186.90474</v>
      </c>
      <c r="L48" s="84">
        <f>IFERROR(I48-K48,"")</f>
        <v>-24.068549999999988</v>
      </c>
      <c r="M48" s="95">
        <f>IFERROR(IF(D48&gt;0,I48/D48*10,""),"")</f>
        <v>37.035808259924494</v>
      </c>
      <c r="N48" s="75">
        <f>IFERROR(IF(F48&gt;0,K48/F48*10,""),"")</f>
        <v>33.829822101640595</v>
      </c>
      <c r="O48" s="141">
        <f t="shared" si="1"/>
        <v>3.2059861582838991</v>
      </c>
      <c r="P48" s="117"/>
      <c r="Q48" s="2" t="s">
        <v>160</v>
      </c>
    </row>
    <row r="49" spans="1:17" s="1" customFormat="1" ht="15.75" x14ac:dyDescent="0.2">
      <c r="A49" s="101">
        <f t="shared" si="0"/>
        <v>21.492847960000002</v>
      </c>
      <c r="B49" s="205" t="s">
        <v>89</v>
      </c>
      <c r="C49" s="206">
        <v>21.364660000000001</v>
      </c>
      <c r="D49" s="195">
        <v>21.492847960000002</v>
      </c>
      <c r="E49" s="230">
        <f>IFERROR(D49/C49*100,0)</f>
        <v>100.6</v>
      </c>
      <c r="F49" s="230">
        <v>21.990154</v>
      </c>
      <c r="G49" s="84">
        <f>IFERROR(D49-F49,"")</f>
        <v>-0.49730603999999801</v>
      </c>
      <c r="H49" s="327">
        <v>80.8</v>
      </c>
      <c r="I49" s="230">
        <v>85.095527999999987</v>
      </c>
      <c r="J49" s="308">
        <f>IFERROR(I49/H49*100,"")</f>
        <v>105.31624752475246</v>
      </c>
      <c r="K49" s="131">
        <v>90.507807999999997</v>
      </c>
      <c r="L49" s="87">
        <f>IFERROR(I49-K49,"")</f>
        <v>-5.4122800000000097</v>
      </c>
      <c r="M49" s="95">
        <f>IFERROR(IF(D49&gt;0,I49/D49*10,""),"")</f>
        <v>39.592485908973032</v>
      </c>
      <c r="N49" s="75">
        <f>IFERROR(IF(F49&gt;0,K49/F49*10,""),"")</f>
        <v>41.1583329521021</v>
      </c>
      <c r="O49" s="141">
        <f t="shared" si="1"/>
        <v>-1.5658470431290681</v>
      </c>
      <c r="P49" s="117"/>
      <c r="Q49" s="2" t="s">
        <v>160</v>
      </c>
    </row>
    <row r="50" spans="1:17" s="1" customFormat="1" ht="15.75" x14ac:dyDescent="0.2">
      <c r="A50" s="101">
        <f t="shared" si="0"/>
        <v>28.665970000000002</v>
      </c>
      <c r="B50" s="205" t="s">
        <v>101</v>
      </c>
      <c r="C50" s="206">
        <v>28.945</v>
      </c>
      <c r="D50" s="195">
        <v>28.665970000000002</v>
      </c>
      <c r="E50" s="230">
        <f>IFERROR(D50/C50*100,0)</f>
        <v>99.035999309034381</v>
      </c>
      <c r="F50" s="230">
        <v>33.538028000000004</v>
      </c>
      <c r="G50" s="84">
        <f>IFERROR(D50-F50,"")</f>
        <v>-4.8720580000000027</v>
      </c>
      <c r="H50" s="327">
        <v>101.60000000000001</v>
      </c>
      <c r="I50" s="230">
        <v>98.421004000000011</v>
      </c>
      <c r="J50" s="308">
        <f>IFERROR(I50/H50*100,"")</f>
        <v>96.87106692913386</v>
      </c>
      <c r="K50" s="131">
        <v>123.235</v>
      </c>
      <c r="L50" s="87">
        <f>IFERROR(I50-K50,"")</f>
        <v>-24.813995999999989</v>
      </c>
      <c r="M50" s="95">
        <f>IFERROR(IF(D50&gt;0,I50/D50*10,""),"")</f>
        <v>34.333742761888054</v>
      </c>
      <c r="N50" s="75">
        <f>IFERROR(IF(F50&gt;0,K50/F50*10,""),"")</f>
        <v>36.744855720199169</v>
      </c>
      <c r="O50" s="141">
        <f t="shared" si="1"/>
        <v>-2.4111129583111151</v>
      </c>
      <c r="P50" s="117"/>
      <c r="Q50" s="2" t="s">
        <v>160</v>
      </c>
    </row>
    <row r="51" spans="1:17" s="1" customFormat="1" ht="15.75" x14ac:dyDescent="0.2">
      <c r="A51" s="101">
        <f t="shared" si="0"/>
        <v>96.056903999999989</v>
      </c>
      <c r="B51" s="205" t="s">
        <v>90</v>
      </c>
      <c r="C51" s="206">
        <v>109.1537</v>
      </c>
      <c r="D51" s="195">
        <v>96.056903999999989</v>
      </c>
      <c r="E51" s="230">
        <f>IFERROR(D51/C51*100,0)</f>
        <v>88.00150979765229</v>
      </c>
      <c r="F51" s="230">
        <v>95.825524000000001</v>
      </c>
      <c r="G51" s="84">
        <f>IFERROR(D51-F51,"")</f>
        <v>0.23137999999998726</v>
      </c>
      <c r="H51" s="327">
        <v>286.5</v>
      </c>
      <c r="I51" s="230">
        <v>303.47499000000005</v>
      </c>
      <c r="J51" s="308">
        <f>IFERROR(I51/H51*100,"")</f>
        <v>105.92495287958117</v>
      </c>
      <c r="K51" s="131">
        <v>292.91903200000002</v>
      </c>
      <c r="L51" s="87">
        <f>IFERROR(I51-K51,"")</f>
        <v>10.555958000000032</v>
      </c>
      <c r="M51" s="95">
        <f>IFERROR(IF(D51&gt;0,I51/D51*10,""),"")</f>
        <v>31.593251225336193</v>
      </c>
      <c r="N51" s="75">
        <f>IFERROR(IF(F51&gt;0,K51/F51*10,""),"")</f>
        <v>30.567955151489702</v>
      </c>
      <c r="O51" s="141">
        <f t="shared" si="1"/>
        <v>1.0252960738464907</v>
      </c>
      <c r="P51" s="117"/>
      <c r="Q51" s="2" t="s">
        <v>160</v>
      </c>
    </row>
    <row r="52" spans="1:17" s="1" customFormat="1" ht="15.75" x14ac:dyDescent="0.2">
      <c r="A52" s="101">
        <f t="shared" si="0"/>
        <v>1808.4862000000001</v>
      </c>
      <c r="B52" s="205" t="s">
        <v>102</v>
      </c>
      <c r="C52" s="206">
        <v>1797.6327733000001</v>
      </c>
      <c r="D52" s="195">
        <v>1808.4862000000001</v>
      </c>
      <c r="E52" s="230">
        <f>IFERROR(D52/C52*100,0)</f>
        <v>100.60376217329838</v>
      </c>
      <c r="F52" s="230">
        <v>1828.8325499999999</v>
      </c>
      <c r="G52" s="264">
        <f>IFERROR(D52-F52,"")</f>
        <v>-20.346349999999802</v>
      </c>
      <c r="H52" s="327">
        <v>6830</v>
      </c>
      <c r="I52" s="230">
        <v>6886.07</v>
      </c>
      <c r="J52" s="308">
        <f>IFERROR(I52/H52*100,"")</f>
        <v>100.82093704245973</v>
      </c>
      <c r="K52" s="131">
        <v>7059.2026000000005</v>
      </c>
      <c r="L52" s="88">
        <f>IFERROR(I52-K52,"")</f>
        <v>-173.13260000000082</v>
      </c>
      <c r="M52" s="95">
        <f>IFERROR(IF(D52&gt;0,I52/D52*10,""),"")</f>
        <v>38.076430995160479</v>
      </c>
      <c r="N52" s="77">
        <f>IFERROR(IF(F52&gt;0,K52/F52*10,""),"")</f>
        <v>38.599502179682887</v>
      </c>
      <c r="O52" s="142">
        <f t="shared" si="1"/>
        <v>-0.52307118452240786</v>
      </c>
      <c r="P52" s="117"/>
      <c r="Q52" s="2" t="s">
        <v>160</v>
      </c>
    </row>
    <row r="53" spans="1:17" s="13" customFormat="1" ht="15.75" customHeight="1" x14ac:dyDescent="0.25">
      <c r="A53" s="101">
        <f t="shared" si="0"/>
        <v>7158.5589425599992</v>
      </c>
      <c r="B53" s="208" t="s">
        <v>31</v>
      </c>
      <c r="C53" s="209">
        <v>7168.0662899999998</v>
      </c>
      <c r="D53" s="196">
        <v>7158.5589425599992</v>
      </c>
      <c r="E53" s="237">
        <f>IFERROR(D53/C53*100,0)</f>
        <v>99.867365241121391</v>
      </c>
      <c r="F53" s="132">
        <v>6778.2861540000004</v>
      </c>
      <c r="G53" s="153">
        <f>IFERROR(D53-F53,"")</f>
        <v>380.27278855999884</v>
      </c>
      <c r="H53" s="328">
        <v>15348.854000000001</v>
      </c>
      <c r="I53" s="237">
        <v>22859.005013999998</v>
      </c>
      <c r="J53" s="351">
        <f>IFERROR(I53/H53*100,"")</f>
        <v>148.92971823173247</v>
      </c>
      <c r="K53" s="229">
        <v>11335.082868000001</v>
      </c>
      <c r="L53" s="162">
        <f>IFERROR(I53-K53,"")</f>
        <v>11523.922145999997</v>
      </c>
      <c r="M53" s="94">
        <f>IFERROR(IF(D53&gt;0,I53/D53*10,""),"")</f>
        <v>31.932411533410246</v>
      </c>
      <c r="N53" s="78">
        <f>IFERROR(IF(F53&gt;0,K53/F53*10,""),"")</f>
        <v>16.722638452362986</v>
      </c>
      <c r="O53" s="143">
        <f t="shared" si="1"/>
        <v>15.20977308104726</v>
      </c>
      <c r="P53" s="158"/>
      <c r="Q53" s="160" t="s">
        <v>160</v>
      </c>
    </row>
    <row r="54" spans="1:17" s="17" customFormat="1" ht="15.75" x14ac:dyDescent="0.2">
      <c r="A54" s="101">
        <f t="shared" si="0"/>
        <v>844.17886399999998</v>
      </c>
      <c r="B54" s="210" t="s">
        <v>91</v>
      </c>
      <c r="C54" s="206">
        <v>841.89170000000001</v>
      </c>
      <c r="D54" s="195">
        <v>844.17886399999998</v>
      </c>
      <c r="E54" s="230">
        <f>IFERROR(D54/C54*100,0)</f>
        <v>100.27166962211409</v>
      </c>
      <c r="F54" s="230">
        <v>701.78560000000004</v>
      </c>
      <c r="G54" s="265">
        <f>IFERROR(D54-F54,"")</f>
        <v>142.39326399999993</v>
      </c>
      <c r="H54" s="329">
        <v>1657.9</v>
      </c>
      <c r="I54" s="230">
        <v>2615.420932</v>
      </c>
      <c r="J54" s="308">
        <f>IFERROR(I54/H54*100,"")</f>
        <v>157.75504746969057</v>
      </c>
      <c r="K54" s="131">
        <v>1038.5944000000002</v>
      </c>
      <c r="L54" s="89">
        <f>IFERROR(I54-K54,"")</f>
        <v>1576.8265319999998</v>
      </c>
      <c r="M54" s="97">
        <f>IFERROR(IF(D54&gt;0,I54/D54*10,""),"")</f>
        <v>30.981833868799633</v>
      </c>
      <c r="N54" s="79">
        <f>IFERROR(IF(F54&gt;0,K54/F54*10,""),"")</f>
        <v>14.799311926605505</v>
      </c>
      <c r="O54" s="144">
        <f t="shared" si="1"/>
        <v>16.182521942194128</v>
      </c>
      <c r="P54" s="117"/>
      <c r="Q54" s="2" t="s">
        <v>160</v>
      </c>
    </row>
    <row r="55" spans="1:17" s="1" customFormat="1" ht="15.75" x14ac:dyDescent="0.2">
      <c r="A55" s="101">
        <f t="shared" si="0"/>
        <v>59.790603999999995</v>
      </c>
      <c r="B55" s="210" t="s">
        <v>92</v>
      </c>
      <c r="C55" s="206">
        <v>60.787999999999997</v>
      </c>
      <c r="D55" s="195">
        <v>59.790603999999995</v>
      </c>
      <c r="E55" s="230">
        <f>IFERROR(D55/C55*100,0)</f>
        <v>98.35922221491083</v>
      </c>
      <c r="F55" s="230">
        <v>60.172884000000003</v>
      </c>
      <c r="G55" s="83">
        <f>IFERROR(D55-F55,"")</f>
        <v>-0.38228000000000861</v>
      </c>
      <c r="H55" s="329">
        <v>110.60000000000001</v>
      </c>
      <c r="I55" s="230">
        <v>173.79152999999999</v>
      </c>
      <c r="J55" s="308">
        <f>IFERROR(I55/H55*100,"")</f>
        <v>157.13519891500903</v>
      </c>
      <c r="K55" s="131">
        <v>100.21872599999999</v>
      </c>
      <c r="L55" s="90">
        <f>IFERROR(I55-K55,"")</f>
        <v>73.572804000000005</v>
      </c>
      <c r="M55" s="97">
        <f>IFERROR(IF(D55&gt;0,I55/D55*10,""),"")</f>
        <v>29.066695830669318</v>
      </c>
      <c r="N55" s="75">
        <f>IFERROR(IF(F55&gt;0,K55/F55*10,""),"")</f>
        <v>16.655130905808001</v>
      </c>
      <c r="O55" s="141">
        <f t="shared" si="1"/>
        <v>12.411564924861317</v>
      </c>
      <c r="P55" s="117"/>
      <c r="Q55" s="2" t="s">
        <v>160</v>
      </c>
    </row>
    <row r="56" spans="1:17" s="1" customFormat="1" ht="15.75" x14ac:dyDescent="0.2">
      <c r="A56" s="101">
        <f t="shared" si="0"/>
        <v>243.05463</v>
      </c>
      <c r="B56" s="210" t="s">
        <v>93</v>
      </c>
      <c r="C56" s="206">
        <v>241.8955</v>
      </c>
      <c r="D56" s="195">
        <v>243.05463</v>
      </c>
      <c r="E56" s="230">
        <f>IFERROR(D56/C56*100,0)</f>
        <v>100.4791862601826</v>
      </c>
      <c r="F56" s="230">
        <v>250.998006</v>
      </c>
      <c r="G56" s="83">
        <f>IFERROR(D56-F56,"")</f>
        <v>-7.9433760000000007</v>
      </c>
      <c r="H56" s="329">
        <v>673</v>
      </c>
      <c r="I56" s="230">
        <v>977.11371599999995</v>
      </c>
      <c r="J56" s="308">
        <f>IFERROR(I56/H56*100,"")</f>
        <v>145.18777355126301</v>
      </c>
      <c r="K56" s="131">
        <v>616.52106400000002</v>
      </c>
      <c r="L56" s="90">
        <f>IFERROR(I56-K56,"")</f>
        <v>360.59265199999993</v>
      </c>
      <c r="M56" s="97">
        <f>IFERROR(IF(D56&gt;0,I56/D56*10,""),"")</f>
        <v>40.201403116657353</v>
      </c>
      <c r="N56" s="75">
        <f>IFERROR(IF(F56&gt;0,K56/F56*10,""),"")</f>
        <v>24.562787323497702</v>
      </c>
      <c r="O56" s="141">
        <f t="shared" si="1"/>
        <v>15.638615793159651</v>
      </c>
      <c r="P56" s="117"/>
      <c r="Q56" s="2" t="s">
        <v>160</v>
      </c>
    </row>
    <row r="57" spans="1:17" s="1" customFormat="1" ht="15.75" x14ac:dyDescent="0.2">
      <c r="A57" s="101">
        <f t="shared" si="0"/>
        <v>784.78060000000005</v>
      </c>
      <c r="B57" s="210" t="s">
        <v>94</v>
      </c>
      <c r="C57" s="206">
        <v>782.20630000000006</v>
      </c>
      <c r="D57" s="195">
        <v>784.78060000000005</v>
      </c>
      <c r="E57" s="230">
        <f>IFERROR(D57/C57*100,0)</f>
        <v>100.32910755129434</v>
      </c>
      <c r="F57" s="230">
        <v>816.86596400000008</v>
      </c>
      <c r="G57" s="83">
        <f>IFERROR(D57-F57,"")</f>
        <v>-32.085364000000027</v>
      </c>
      <c r="H57" s="329">
        <v>2288</v>
      </c>
      <c r="I57" s="230">
        <v>3013.5735999999997</v>
      </c>
      <c r="J57" s="308">
        <f>IFERROR(I57/H57*100,"")</f>
        <v>131.71213286713285</v>
      </c>
      <c r="K57" s="131">
        <v>1270.106186</v>
      </c>
      <c r="L57" s="90">
        <f>IFERROR(I57-K57,"")</f>
        <v>1743.4674139999997</v>
      </c>
      <c r="M57" s="97">
        <f>IFERROR(IF(D57&gt;0,I57/D57*10,""),"")</f>
        <v>38.400205101910004</v>
      </c>
      <c r="N57" s="75">
        <f>IFERROR(IF(F57&gt;0,K57/F57*10,""),"")</f>
        <v>15.548526220637095</v>
      </c>
      <c r="O57" s="141">
        <f t="shared" si="1"/>
        <v>22.85167888127291</v>
      </c>
      <c r="P57" s="117"/>
      <c r="Q57" s="2" t="s">
        <v>160</v>
      </c>
    </row>
    <row r="58" spans="1:17" s="1" customFormat="1" ht="15.75" x14ac:dyDescent="0.2">
      <c r="A58" s="101">
        <f t="shared" si="0"/>
        <v>105.581712</v>
      </c>
      <c r="B58" s="210" t="s">
        <v>57</v>
      </c>
      <c r="C58" s="206">
        <v>113.61239999999999</v>
      </c>
      <c r="D58" s="195">
        <v>105.581712</v>
      </c>
      <c r="E58" s="230">
        <f>IFERROR(D58/C58*100,0)</f>
        <v>92.931503955554149</v>
      </c>
      <c r="F58" s="230">
        <v>99.724779999999996</v>
      </c>
      <c r="G58" s="83">
        <f>IFERROR(D58-F58,"")</f>
        <v>5.8569320000000005</v>
      </c>
      <c r="H58" s="329">
        <v>203</v>
      </c>
      <c r="I58" s="230">
        <v>324.27705800000001</v>
      </c>
      <c r="J58" s="308">
        <f>IFERROR(I58/H58*100,"")</f>
        <v>159.74239310344828</v>
      </c>
      <c r="K58" s="131">
        <v>152.515636</v>
      </c>
      <c r="L58" s="83">
        <f>IFERROR(I58-K58,"")</f>
        <v>171.76142200000001</v>
      </c>
      <c r="M58" s="97">
        <f>IFERROR(IF(D58&gt;0,I58/D58*10,""),"")</f>
        <v>30.713373732754022</v>
      </c>
      <c r="N58" s="75">
        <f>IFERROR(IF(F58&gt;0,K58/F58*10,""),"")</f>
        <v>15.293654796731566</v>
      </c>
      <c r="O58" s="141">
        <f t="shared" si="1"/>
        <v>15.419718936022456</v>
      </c>
      <c r="P58" s="117"/>
      <c r="Q58" s="2" t="s">
        <v>160</v>
      </c>
    </row>
    <row r="59" spans="1:17" s="1" customFormat="1" ht="15.75" x14ac:dyDescent="0.2">
      <c r="A59" s="101">
        <f t="shared" si="0"/>
        <v>169.79847456000002</v>
      </c>
      <c r="B59" s="210" t="s">
        <v>32</v>
      </c>
      <c r="C59" s="206">
        <v>168.78576000000001</v>
      </c>
      <c r="D59" s="195">
        <v>169.79847456000002</v>
      </c>
      <c r="E59" s="230">
        <f>IFERROR(D59/C59*100,0)</f>
        <v>100.6</v>
      </c>
      <c r="F59" s="230">
        <v>169.00800000000001</v>
      </c>
      <c r="G59" s="83">
        <f>IFERROR(D59-F59,"")</f>
        <v>0.79047456000000693</v>
      </c>
      <c r="H59" s="314">
        <v>460</v>
      </c>
      <c r="I59" s="230">
        <v>580.42880200000002</v>
      </c>
      <c r="J59" s="308">
        <f>IFERROR(I59/H59*100,"")</f>
        <v>126.1801743478261</v>
      </c>
      <c r="K59" s="131">
        <v>336.338998</v>
      </c>
      <c r="L59" s="83">
        <f>IFERROR(I59-K59,"")</f>
        <v>244.08980400000002</v>
      </c>
      <c r="M59" s="97">
        <f>IFERROR(IF(D59&gt;0,I59/D59*10,""),"")</f>
        <v>34.183393196203284</v>
      </c>
      <c r="N59" s="75">
        <f>IFERROR(IF(F59&gt;0,K59/F59*10,""),"")</f>
        <v>19.900773809523809</v>
      </c>
      <c r="O59" s="141">
        <f t="shared" si="1"/>
        <v>14.282619386679475</v>
      </c>
      <c r="P59" s="117"/>
      <c r="Q59" s="2" t="s">
        <v>160</v>
      </c>
    </row>
    <row r="60" spans="1:17" s="1" customFormat="1" ht="15.75" x14ac:dyDescent="0.2">
      <c r="A60" s="101">
        <f t="shared" si="0"/>
        <v>100.63521</v>
      </c>
      <c r="B60" s="210" t="s">
        <v>60</v>
      </c>
      <c r="C60" s="206">
        <v>101.8416</v>
      </c>
      <c r="D60" s="195">
        <v>100.63521</v>
      </c>
      <c r="E60" s="230">
        <f>IFERROR(D60/C60*100,0)</f>
        <v>98.81542513079134</v>
      </c>
      <c r="F60" s="230">
        <v>92.149599999999992</v>
      </c>
      <c r="G60" s="83">
        <f>IFERROR(D60-F60,"")</f>
        <v>8.4856100000000083</v>
      </c>
      <c r="H60" s="308">
        <v>126.6</v>
      </c>
      <c r="I60" s="230">
        <v>209.845564</v>
      </c>
      <c r="J60" s="308">
        <f>IFERROR(I60/H60*100,"")</f>
        <v>165.75478988941546</v>
      </c>
      <c r="K60" s="131">
        <v>117.683892</v>
      </c>
      <c r="L60" s="83">
        <f>IFERROR(I60-K60,"")</f>
        <v>92.161671999999996</v>
      </c>
      <c r="M60" s="97">
        <f>IFERROR(IF(D60&gt;0,I60/D60*10,""),"")</f>
        <v>20.852101764382468</v>
      </c>
      <c r="N60" s="75">
        <f>IFERROR(IF(F60&gt;0,K60/F60*10,""),"")</f>
        <v>12.770960698689958</v>
      </c>
      <c r="O60" s="141">
        <f t="shared" si="1"/>
        <v>8.0811410656925098</v>
      </c>
      <c r="P60" s="117"/>
      <c r="Q60" s="2" t="s">
        <v>160</v>
      </c>
    </row>
    <row r="61" spans="1:17" s="1" customFormat="1" ht="15.75" x14ac:dyDescent="0.2">
      <c r="A61" s="101">
        <f t="shared" si="0"/>
        <v>84.09657</v>
      </c>
      <c r="B61" s="210" t="s">
        <v>33</v>
      </c>
      <c r="C61" s="206">
        <v>87.530339999999995</v>
      </c>
      <c r="D61" s="195">
        <v>84.09657</v>
      </c>
      <c r="E61" s="230">
        <f>IFERROR(D61/C61*100,0)</f>
        <v>96.077051682879329</v>
      </c>
      <c r="F61" s="230">
        <v>84.453699999999998</v>
      </c>
      <c r="G61" s="83">
        <f>IFERROR(D61-F61,"")</f>
        <v>-0.35712999999999795</v>
      </c>
      <c r="H61" s="308">
        <v>163.5</v>
      </c>
      <c r="I61" s="230">
        <v>225.05326600000001</v>
      </c>
      <c r="J61" s="308">
        <f>IFERROR(I61/H61*100,"")</f>
        <v>137.64725749235473</v>
      </c>
      <c r="K61" s="131">
        <v>154.70268000000002</v>
      </c>
      <c r="L61" s="83">
        <f>IFERROR(I61-K61,"")</f>
        <v>70.350585999999993</v>
      </c>
      <c r="M61" s="97">
        <f>IFERROR(IF(D61&gt;0,I61/D61*10,""),"")</f>
        <v>26.761289550810456</v>
      </c>
      <c r="N61" s="75">
        <f>IFERROR(IF(F61&gt;0,K61/F61*10,""),"")</f>
        <v>18.318046456223943</v>
      </c>
      <c r="O61" s="141">
        <f t="shared" si="1"/>
        <v>8.4432430945865136</v>
      </c>
      <c r="P61" s="117"/>
      <c r="Q61" s="2" t="s">
        <v>160</v>
      </c>
    </row>
    <row r="62" spans="1:17" s="1" customFormat="1" ht="15.75" x14ac:dyDescent="0.2">
      <c r="A62" s="101">
        <f t="shared" si="0"/>
        <v>359.9468</v>
      </c>
      <c r="B62" s="210" t="s">
        <v>95</v>
      </c>
      <c r="C62" s="206">
        <v>361.01972000000001</v>
      </c>
      <c r="D62" s="195">
        <v>359.9468</v>
      </c>
      <c r="E62" s="230">
        <f>IFERROR(D62/C62*100,0)</f>
        <v>99.702808478162908</v>
      </c>
      <c r="F62" s="230">
        <v>331.87939999999998</v>
      </c>
      <c r="G62" s="83">
        <f>IFERROR(D62-F62,"")</f>
        <v>28.067400000000021</v>
      </c>
      <c r="H62" s="308">
        <v>791.45</v>
      </c>
      <c r="I62" s="230">
        <v>1062.336</v>
      </c>
      <c r="J62" s="308">
        <f>IFERROR(I62/H62*100,"")</f>
        <v>134.22654621264766</v>
      </c>
      <c r="K62" s="131">
        <v>760.1336</v>
      </c>
      <c r="L62" s="83">
        <f>IFERROR(I62-K62,"")</f>
        <v>302.20240000000001</v>
      </c>
      <c r="M62" s="97">
        <f>IFERROR(IF(D62&gt;0,I62/D62*10,""),"")</f>
        <v>29.513694801565119</v>
      </c>
      <c r="N62" s="75">
        <f>IFERROR(IF(F62&gt;0,K62/F62*10,""),"")</f>
        <v>22.903910275841163</v>
      </c>
      <c r="O62" s="141">
        <f t="shared" si="1"/>
        <v>6.6097845257239562</v>
      </c>
      <c r="P62" s="117"/>
      <c r="Q62" s="2" t="s">
        <v>160</v>
      </c>
    </row>
    <row r="63" spans="1:17" s="1" customFormat="1" ht="15.75" x14ac:dyDescent="0.2">
      <c r="A63" s="101">
        <f t="shared" si="0"/>
        <v>1413.8324</v>
      </c>
      <c r="B63" s="210" t="s">
        <v>34</v>
      </c>
      <c r="C63" s="206">
        <v>1411.8920000000001</v>
      </c>
      <c r="D63" s="195">
        <v>1413.8324</v>
      </c>
      <c r="E63" s="230">
        <f>IFERROR(D63/C63*100,0)</f>
        <v>100.13743260815984</v>
      </c>
      <c r="F63" s="230">
        <v>1237.9836</v>
      </c>
      <c r="G63" s="83">
        <f>IFERROR(D63-F63,"")</f>
        <v>175.84879999999998</v>
      </c>
      <c r="H63" s="308">
        <v>2477.3000000000002</v>
      </c>
      <c r="I63" s="230">
        <v>2617.7125999999998</v>
      </c>
      <c r="J63" s="308">
        <f>IFERROR(I63/H63*100,"")</f>
        <v>105.66796915997254</v>
      </c>
      <c r="K63" s="131">
        <v>1039.701</v>
      </c>
      <c r="L63" s="83">
        <f>IFERROR(I63-K63,"")</f>
        <v>1578.0115999999998</v>
      </c>
      <c r="M63" s="97">
        <f>IFERROR(IF(D63&gt;0,I63/D63*10,""),"")</f>
        <v>18.515013519282768</v>
      </c>
      <c r="N63" s="75">
        <f>IFERROR(IF(F63&gt;0,K63/F63*10,""),"")</f>
        <v>8.3983422720624095</v>
      </c>
      <c r="O63" s="141">
        <f t="shared" si="1"/>
        <v>10.116671247220358</v>
      </c>
      <c r="P63" s="117"/>
      <c r="Q63" s="2" t="s">
        <v>160</v>
      </c>
    </row>
    <row r="64" spans="1:17" s="1" customFormat="1" ht="15.75" x14ac:dyDescent="0.2">
      <c r="A64" s="101">
        <f t="shared" si="0"/>
        <v>627.44220000000007</v>
      </c>
      <c r="B64" s="210" t="s">
        <v>35</v>
      </c>
      <c r="C64" s="206">
        <v>624.94266500000003</v>
      </c>
      <c r="D64" s="195">
        <v>627.44220000000007</v>
      </c>
      <c r="E64" s="230">
        <f>IFERROR(D64/C64*100,0)</f>
        <v>100.39996229094072</v>
      </c>
      <c r="F64" s="230">
        <v>611.54739999999993</v>
      </c>
      <c r="G64" s="84">
        <f>IFERROR(D64-F64,"")</f>
        <v>15.894800000000146</v>
      </c>
      <c r="H64" s="309">
        <v>1554</v>
      </c>
      <c r="I64" s="230">
        <v>2631.6959999999999</v>
      </c>
      <c r="J64" s="308">
        <f>IFERROR(I64/H64*100,"")</f>
        <v>169.34980694980695</v>
      </c>
      <c r="K64" s="131">
        <v>1626.0984000000001</v>
      </c>
      <c r="L64" s="84">
        <f>IFERROR(I64-K64,"")</f>
        <v>1005.5975999999998</v>
      </c>
      <c r="M64" s="97">
        <f>IFERROR(IF(D64&gt;0,I64/D64*10,""),"")</f>
        <v>41.943241943241944</v>
      </c>
      <c r="N64" s="75">
        <f>IFERROR(IF(F64&gt;0,K64/F64*10,""),"")</f>
        <v>26.58989965454845</v>
      </c>
      <c r="O64" s="141">
        <f t="shared" si="1"/>
        <v>15.353342288693494</v>
      </c>
      <c r="P64" s="117"/>
      <c r="Q64" s="2" t="s">
        <v>160</v>
      </c>
    </row>
    <row r="65" spans="1:17" s="1" customFormat="1" ht="15.75" x14ac:dyDescent="0.2">
      <c r="A65" s="101">
        <f t="shared" si="0"/>
        <v>595.55200000000002</v>
      </c>
      <c r="B65" s="205" t="s">
        <v>36</v>
      </c>
      <c r="C65" s="206">
        <v>596.47852499999999</v>
      </c>
      <c r="D65" s="195">
        <v>595.55200000000002</v>
      </c>
      <c r="E65" s="230">
        <f>IFERROR(D65/C65*100,0)</f>
        <v>99.844667500812378</v>
      </c>
      <c r="F65" s="230">
        <v>606.11500000000001</v>
      </c>
      <c r="G65" s="83">
        <f>IFERROR(D65-F65,"")</f>
        <v>-10.562999999999988</v>
      </c>
      <c r="H65" s="308">
        <v>1372</v>
      </c>
      <c r="I65" s="230">
        <v>2305.752</v>
      </c>
      <c r="J65" s="308">
        <f>IFERROR(I65/H65*100,"")</f>
        <v>168.05772594752187</v>
      </c>
      <c r="K65" s="131">
        <v>1165.0485999999999</v>
      </c>
      <c r="L65" s="83">
        <f>IFERROR(I65-K65,"")</f>
        <v>1140.7034000000001</v>
      </c>
      <c r="M65" s="95">
        <f>IFERROR(IF(D65&gt;0,I65/D65*10,""),"")</f>
        <v>38.716216216216218</v>
      </c>
      <c r="N65" s="75">
        <f>IFERROR(IF(F65&gt;0,K65/F65*10,""),"")</f>
        <v>19.221576763485476</v>
      </c>
      <c r="O65" s="141">
        <f t="shared" si="1"/>
        <v>19.494639452730741</v>
      </c>
      <c r="P65" s="117"/>
      <c r="Q65" s="2" t="s">
        <v>160</v>
      </c>
    </row>
    <row r="66" spans="1:17" s="1" customFormat="1" ht="15.75" x14ac:dyDescent="0.2">
      <c r="A66" s="101">
        <f t="shared" si="0"/>
        <v>1383.4371159999998</v>
      </c>
      <c r="B66" s="210" t="s">
        <v>37</v>
      </c>
      <c r="C66" s="206">
        <v>1387.99728</v>
      </c>
      <c r="D66" s="195">
        <v>1383.4371159999998</v>
      </c>
      <c r="E66" s="230">
        <f>IFERROR(D66/C66*100,0)</f>
        <v>99.671457281241914</v>
      </c>
      <c r="F66" s="230">
        <v>1305.2065319999999</v>
      </c>
      <c r="G66" s="83">
        <f>IFERROR(D66-F66,"")</f>
        <v>78.230583999999908</v>
      </c>
      <c r="H66" s="308">
        <v>2808.5</v>
      </c>
      <c r="I66" s="230">
        <v>4657.0918959999999</v>
      </c>
      <c r="J66" s="308">
        <f>IFERROR(I66/H66*100,"")</f>
        <v>165.82132440804699</v>
      </c>
      <c r="K66" s="131">
        <v>2186.403178</v>
      </c>
      <c r="L66" s="83">
        <f>IFERROR(I66-K66,"")</f>
        <v>2470.6887179999999</v>
      </c>
      <c r="M66" s="95">
        <f>IFERROR(IF(D66&gt;0,I66/D66*10,""),"")</f>
        <v>33.663199014533312</v>
      </c>
      <c r="N66" s="75">
        <f>IFERROR(IF(F66&gt;0,K66/F66*10,""),"")</f>
        <v>16.751396230370691</v>
      </c>
      <c r="O66" s="141">
        <f t="shared" si="1"/>
        <v>16.911802784162621</v>
      </c>
      <c r="P66" s="117"/>
      <c r="Q66" s="2" t="s">
        <v>160</v>
      </c>
    </row>
    <row r="67" spans="1:17" s="1" customFormat="1" ht="15.75" x14ac:dyDescent="0.2">
      <c r="A67" s="101">
        <f t="shared" si="0"/>
        <v>386.43176199999999</v>
      </c>
      <c r="B67" s="210" t="s">
        <v>38</v>
      </c>
      <c r="C67" s="206">
        <v>387.18450000000001</v>
      </c>
      <c r="D67" s="195">
        <v>386.43176199999999</v>
      </c>
      <c r="E67" s="230">
        <f>IFERROR(D67/C67*100,0)</f>
        <v>99.805586742237878</v>
      </c>
      <c r="F67" s="230">
        <v>410.39568800000001</v>
      </c>
      <c r="G67" s="83">
        <f>IFERROR(D67-F67,"")</f>
        <v>-23.963926000000015</v>
      </c>
      <c r="H67" s="308">
        <v>663.00400000000002</v>
      </c>
      <c r="I67" s="230">
        <v>1464.9120499999999</v>
      </c>
      <c r="J67" s="308">
        <f>IFERROR(I67/H67*100,"")</f>
        <v>220.95071070461108</v>
      </c>
      <c r="K67" s="131">
        <v>771.01650800000004</v>
      </c>
      <c r="L67" s="83">
        <f>IFERROR(I67-K67,"")</f>
        <v>693.89554199999986</v>
      </c>
      <c r="M67" s="95">
        <f>IFERROR(IF(D67&gt;0,I67/D67*10,""),"")</f>
        <v>37.908686450054276</v>
      </c>
      <c r="N67" s="75">
        <f>IFERROR(IF(F67&gt;0,K67/F67*10,""),"")</f>
        <v>18.787149342563268</v>
      </c>
      <c r="O67" s="141">
        <f t="shared" si="1"/>
        <v>19.121537107491008</v>
      </c>
      <c r="P67" s="117"/>
      <c r="Q67" s="2" t="s">
        <v>160</v>
      </c>
    </row>
    <row r="68" spans="1:17" s="13" customFormat="1" ht="15.75" customHeight="1" x14ac:dyDescent="0.25">
      <c r="A68" s="101">
        <f t="shared" si="0"/>
        <v>2176.6479960000001</v>
      </c>
      <c r="B68" s="211" t="s">
        <v>138</v>
      </c>
      <c r="C68" s="209">
        <v>2183.09825</v>
      </c>
      <c r="D68" s="196">
        <v>2176.6479960000001</v>
      </c>
      <c r="E68" s="237">
        <f>IFERROR(D68/C68*100,0)</f>
        <v>99.704536706032371</v>
      </c>
      <c r="F68" s="229">
        <v>2064.7506160000003</v>
      </c>
      <c r="G68" s="104">
        <f>IFERROR(D68-F68,"")</f>
        <v>111.89737999999988</v>
      </c>
      <c r="H68" s="315">
        <v>3635.9</v>
      </c>
      <c r="I68" s="319">
        <v>4624.9612619999998</v>
      </c>
      <c r="J68" s="351">
        <f>IFERROR(I68/H68*100,"")</f>
        <v>127.20265304326301</v>
      </c>
      <c r="K68" s="229">
        <v>2439.295482</v>
      </c>
      <c r="L68" s="104">
        <f>IFERROR(I68-K68,"")</f>
        <v>2185.6657799999998</v>
      </c>
      <c r="M68" s="102">
        <f>IFERROR(IF(D68&gt;0,I68/D68*10,""),"")</f>
        <v>21.248090047169939</v>
      </c>
      <c r="N68" s="103">
        <f>IFERROR(IF(F68&gt;0,K68/F68*10,""),"")</f>
        <v>11.813995661740487</v>
      </c>
      <c r="O68" s="127">
        <f t="shared" si="1"/>
        <v>9.4340943854294519</v>
      </c>
      <c r="P68" s="158"/>
      <c r="Q68" s="160" t="s">
        <v>160</v>
      </c>
    </row>
    <row r="69" spans="1:17" s="1" customFormat="1" ht="15.75" x14ac:dyDescent="0.2">
      <c r="A69" s="101">
        <f t="shared" si="0"/>
        <v>754.76759599999991</v>
      </c>
      <c r="B69" s="210" t="s">
        <v>96</v>
      </c>
      <c r="C69" s="206">
        <v>750.26612999999998</v>
      </c>
      <c r="D69" s="195">
        <v>754.76759599999991</v>
      </c>
      <c r="E69" s="230">
        <f>IFERROR(D69/C69*100,0)</f>
        <v>100.59998256885191</v>
      </c>
      <c r="F69" s="230">
        <v>728.40637200000003</v>
      </c>
      <c r="G69" s="83">
        <f>IFERROR(D69-F69,"")</f>
        <v>26.361223999999879</v>
      </c>
      <c r="H69" s="308">
        <v>1263.9000000000001</v>
      </c>
      <c r="I69" s="230">
        <v>1674.99</v>
      </c>
      <c r="J69" s="308">
        <f>IFERROR(I69/H69*100,"")</f>
        <v>132.5255162591977</v>
      </c>
      <c r="K69" s="131">
        <v>797.81433600000003</v>
      </c>
      <c r="L69" s="83">
        <f>IFERROR(I69-K69,"")</f>
        <v>877.17566399999998</v>
      </c>
      <c r="M69" s="97">
        <f>IFERROR(IF(D69&gt;0,I69/D69*10,""),"")</f>
        <v>22.192129191513416</v>
      </c>
      <c r="N69" s="75">
        <f>IFERROR(IF(F69&gt;0,K69/F69*10,""),"")</f>
        <v>10.952874201380546</v>
      </c>
      <c r="O69" s="141">
        <f t="shared" si="1"/>
        <v>11.239254990132871</v>
      </c>
      <c r="P69" s="117"/>
      <c r="Q69" s="2" t="s">
        <v>160</v>
      </c>
    </row>
    <row r="70" spans="1:17" s="1" customFormat="1" ht="15.75" x14ac:dyDescent="0.2">
      <c r="A70" s="101">
        <f t="shared" ref="A70:A101" si="2">IF(OR(D70="",D70=0),"x",D70)</f>
        <v>140.2364</v>
      </c>
      <c r="B70" s="212" t="s">
        <v>39</v>
      </c>
      <c r="C70" s="206">
        <v>146.4315</v>
      </c>
      <c r="D70" s="195">
        <v>140.2364</v>
      </c>
      <c r="E70" s="230">
        <f>IFERROR(D70/C70*100,0)</f>
        <v>95.769284614307708</v>
      </c>
      <c r="F70" s="230">
        <v>143.31979000000001</v>
      </c>
      <c r="G70" s="83">
        <f>IFERROR(D70-F70,"")</f>
        <v>-3.0833900000000085</v>
      </c>
      <c r="H70" s="308">
        <v>282.8</v>
      </c>
      <c r="I70" s="230">
        <v>405.39486199999999</v>
      </c>
      <c r="J70" s="308">
        <f>IFERROR(I70/H70*100,"")</f>
        <v>143.35037553041016</v>
      </c>
      <c r="K70" s="131">
        <v>232.559032</v>
      </c>
      <c r="L70" s="83">
        <f>IFERROR(I70-K70,"")</f>
        <v>172.83582999999999</v>
      </c>
      <c r="M70" s="97">
        <f>IFERROR(IF(D70&gt;0,I70/D70*10,""),"")</f>
        <v>28.90796269727403</v>
      </c>
      <c r="N70" s="75">
        <f>IFERROR(IF(F70&gt;0,K70/F70*10,""),"")</f>
        <v>16.226581967500788</v>
      </c>
      <c r="O70" s="141">
        <f t="shared" ref="O70:O101" si="3">IFERROR(M70-N70,0)</f>
        <v>12.681380729773242</v>
      </c>
      <c r="P70" s="117"/>
      <c r="Q70" s="2" t="s">
        <v>160</v>
      </c>
    </row>
    <row r="71" spans="1:17" s="1" customFormat="1" ht="15.75" x14ac:dyDescent="0.2">
      <c r="A71" s="101">
        <f t="shared" si="2"/>
        <v>410.54860000000002</v>
      </c>
      <c r="B71" s="210" t="s">
        <v>40</v>
      </c>
      <c r="C71" s="206">
        <v>417.32175000000001</v>
      </c>
      <c r="D71" s="195">
        <v>410.54860000000002</v>
      </c>
      <c r="E71" s="230">
        <f>IFERROR(D71/C71*100,0)</f>
        <v>98.376995687380315</v>
      </c>
      <c r="F71" s="230">
        <v>405.62825400000003</v>
      </c>
      <c r="G71" s="83">
        <f>IFERROR(D71-F71,"")</f>
        <v>4.920345999999995</v>
      </c>
      <c r="H71" s="308">
        <v>838.3</v>
      </c>
      <c r="I71" s="230">
        <v>1148.9525999999998</v>
      </c>
      <c r="J71" s="308">
        <f>IFERROR(I71/H71*100,"")</f>
        <v>137.05744960038172</v>
      </c>
      <c r="K71" s="131">
        <v>710.65751399999999</v>
      </c>
      <c r="L71" s="83">
        <f>IFERROR(I71-K71,"")</f>
        <v>438.29508599999986</v>
      </c>
      <c r="M71" s="97">
        <f>IFERROR(IF(D71&gt;0,I71/D71*10,""),"")</f>
        <v>27.985787797108546</v>
      </c>
      <c r="N71" s="75">
        <f>IFERROR(IF(F71&gt;0,K71/F71*10,""),"")</f>
        <v>17.519921430325212</v>
      </c>
      <c r="O71" s="141">
        <f t="shared" si="3"/>
        <v>10.465866366783334</v>
      </c>
      <c r="P71" s="117"/>
      <c r="Q71" s="2" t="s">
        <v>160</v>
      </c>
    </row>
    <row r="72" spans="1:17" s="1" customFormat="1" ht="15.75" hidden="1" x14ac:dyDescent="0.2">
      <c r="A72" s="101" t="e">
        <f t="shared" si="2"/>
        <v>#VALUE!</v>
      </c>
      <c r="B72" s="210" t="s">
        <v>136</v>
      </c>
      <c r="C72" s="206">
        <v>417.32175000000001</v>
      </c>
      <c r="D72" s="195" t="e">
        <v>#VALUE!</v>
      </c>
      <c r="E72" s="230">
        <f>IFERROR(D72/C72*100,0)</f>
        <v>0</v>
      </c>
      <c r="F72" s="230" t="e">
        <v>#VALUE!</v>
      </c>
      <c r="G72" s="83" t="str">
        <f>IFERROR(D72-F72,"")</f>
        <v/>
      </c>
      <c r="H72" s="308">
        <v>0</v>
      </c>
      <c r="I72" s="230" t="e">
        <v>#VALUE!</v>
      </c>
      <c r="J72" s="308" t="str">
        <f>IFERROR(I72/H72*100,"")</f>
        <v/>
      </c>
      <c r="K72" s="131" t="e">
        <v>#VALUE!</v>
      </c>
      <c r="L72" s="83" t="str">
        <f>IFERROR(I72-K72,"")</f>
        <v/>
      </c>
      <c r="M72" s="97" t="str">
        <f>IFERROR(IF(D72&gt;0,I72/D72*10,""),"")</f>
        <v/>
      </c>
      <c r="N72" s="75" t="str">
        <f>IFERROR(IF(F72&gt;0,K72/F72*10,""),"")</f>
        <v/>
      </c>
      <c r="O72" s="141">
        <f t="shared" si="3"/>
        <v>0</v>
      </c>
      <c r="P72" s="117"/>
      <c r="Q72" s="2" t="s">
        <v>160</v>
      </c>
    </row>
    <row r="73" spans="1:17" s="1" customFormat="1" ht="15.75" hidden="1" x14ac:dyDescent="0.2">
      <c r="A73" s="101" t="e">
        <f t="shared" si="2"/>
        <v>#VALUE!</v>
      </c>
      <c r="B73" s="210" t="s">
        <v>136</v>
      </c>
      <c r="C73" s="206"/>
      <c r="D73" s="195" t="e">
        <v>#VALUE!</v>
      </c>
      <c r="E73" s="230">
        <f>IFERROR(D73/C73*100,0)</f>
        <v>0</v>
      </c>
      <c r="F73" s="230" t="e">
        <v>#VALUE!</v>
      </c>
      <c r="G73" s="83" t="str">
        <f>IFERROR(D73-F73,"")</f>
        <v/>
      </c>
      <c r="H73" s="308">
        <v>0</v>
      </c>
      <c r="I73" s="230" t="e">
        <v>#VALUE!</v>
      </c>
      <c r="J73" s="308" t="str">
        <f>IFERROR(I73/H73*100,"")</f>
        <v/>
      </c>
      <c r="K73" s="131" t="e">
        <v>#VALUE!</v>
      </c>
      <c r="L73" s="83" t="str">
        <f>IFERROR(I73-K73,"")</f>
        <v/>
      </c>
      <c r="M73" s="97" t="str">
        <f>IFERROR(IF(D73&gt;0,I73/D73*10,""),"")</f>
        <v/>
      </c>
      <c r="N73" s="75" t="str">
        <f>IFERROR(IF(F73&gt;0,K73/F73*10,""),"")</f>
        <v/>
      </c>
      <c r="O73" s="141">
        <f t="shared" si="3"/>
        <v>0</v>
      </c>
      <c r="P73" s="117"/>
      <c r="Q73" s="2" t="s">
        <v>160</v>
      </c>
    </row>
    <row r="74" spans="1:17" s="1" customFormat="1" ht="15.75" x14ac:dyDescent="0.2">
      <c r="A74" s="101">
        <f t="shared" si="2"/>
        <v>871.09539999999993</v>
      </c>
      <c r="B74" s="210" t="s">
        <v>41</v>
      </c>
      <c r="C74" s="206">
        <v>869.07887000000005</v>
      </c>
      <c r="D74" s="195">
        <v>871.09539999999993</v>
      </c>
      <c r="E74" s="230">
        <f>IFERROR(D74/C74*100,0)</f>
        <v>100.23203072466829</v>
      </c>
      <c r="F74" s="230">
        <v>787.39620000000002</v>
      </c>
      <c r="G74" s="83">
        <f>IFERROR(D74-F74,"")</f>
        <v>83.699199999999905</v>
      </c>
      <c r="H74" s="308">
        <v>1250.9000000000001</v>
      </c>
      <c r="I74" s="230">
        <v>1395.6238000000001</v>
      </c>
      <c r="J74" s="308">
        <f>IFERROR(I74/H74*100,"")</f>
        <v>111.5695739067871</v>
      </c>
      <c r="K74" s="131">
        <v>698.26459999999997</v>
      </c>
      <c r="L74" s="83">
        <f>IFERROR(I74-K74,"")</f>
        <v>697.3592000000001</v>
      </c>
      <c r="M74" s="97">
        <f>IFERROR(IF(D74&gt;0,I74/D74*10,""),"")</f>
        <v>16.021480540478116</v>
      </c>
      <c r="N74" s="75">
        <f>IFERROR(IF(F74&gt;0,K74/F74*10,""),"")</f>
        <v>8.8680209531110261</v>
      </c>
      <c r="O74" s="141">
        <f t="shared" si="3"/>
        <v>7.1534595873670899</v>
      </c>
      <c r="P74" s="117"/>
      <c r="Q74" s="2" t="s">
        <v>160</v>
      </c>
    </row>
    <row r="75" spans="1:17" s="13" customFormat="1" ht="15.75" customHeight="1" x14ac:dyDescent="0.25">
      <c r="A75" s="101">
        <f t="shared" si="2"/>
        <v>5383.5566880000006</v>
      </c>
      <c r="B75" s="208" t="s">
        <v>42</v>
      </c>
      <c r="C75" s="209">
        <v>5538.6163642000001</v>
      </c>
      <c r="D75" s="196">
        <v>5383.5566880000006</v>
      </c>
      <c r="E75" s="237">
        <f>IFERROR(D75/C75*100,0)</f>
        <v>97.200389664063763</v>
      </c>
      <c r="F75" s="231">
        <v>5384.2578700000004</v>
      </c>
      <c r="G75" s="98">
        <f>IFERROR(D75-F75,"")</f>
        <v>-0.7011819999997897</v>
      </c>
      <c r="H75" s="236">
        <v>9436.7088866666672</v>
      </c>
      <c r="I75" s="237">
        <v>10985.251398</v>
      </c>
      <c r="J75" s="351">
        <f>IFERROR(I75/H75*100,"")</f>
        <v>116.4097730462079</v>
      </c>
      <c r="K75" s="229">
        <v>10872.500929999998</v>
      </c>
      <c r="L75" s="82">
        <f>IFERROR(I75-K75,"")</f>
        <v>112.750468000002</v>
      </c>
      <c r="M75" s="71">
        <f>IFERROR(IF(D75&gt;0,I75/D75*10,""),"")</f>
        <v>20.405193136511834</v>
      </c>
      <c r="N75" s="73">
        <f>IFERROR(IF(F75&gt;0,K75/F75*10,""),"")</f>
        <v>20.193128175712722</v>
      </c>
      <c r="O75" s="98">
        <f t="shared" si="3"/>
        <v>0.21206496079911119</v>
      </c>
      <c r="P75" s="158"/>
      <c r="Q75" s="160" t="s">
        <v>160</v>
      </c>
    </row>
    <row r="76" spans="1:17" s="1" customFormat="1" ht="15.75" x14ac:dyDescent="0.2">
      <c r="A76" s="101">
        <f t="shared" si="2"/>
        <v>0.42252000000000001</v>
      </c>
      <c r="B76" s="210" t="s">
        <v>139</v>
      </c>
      <c r="C76" s="206">
        <v>0.45200000000000001</v>
      </c>
      <c r="D76" s="195">
        <v>0.42252000000000001</v>
      </c>
      <c r="E76" s="230">
        <f>IFERROR(D76/C76*100,0)</f>
        <v>93.477876106194685</v>
      </c>
      <c r="F76" s="230">
        <v>0.38529800000000003</v>
      </c>
      <c r="G76" s="84">
        <f>IFERROR(D76-F76,"")</f>
        <v>3.7221999999999977E-2</v>
      </c>
      <c r="H76" s="309">
        <v>0.39</v>
      </c>
      <c r="I76" s="230">
        <v>0.85509999999999997</v>
      </c>
      <c r="J76" s="308">
        <f>IFERROR(I76/H76*100,"")</f>
        <v>219.25641025641025</v>
      </c>
      <c r="K76" s="131">
        <v>0.76154200000000005</v>
      </c>
      <c r="L76" s="84">
        <f>IFERROR(I76-K76,"")</f>
        <v>9.3557999999999919E-2</v>
      </c>
      <c r="M76" s="97">
        <f>IFERROR(IF(D76&gt;0,I76/D76*10,""),"")</f>
        <v>20.238095238095237</v>
      </c>
      <c r="N76" s="75">
        <f>IFERROR(IF(F76&gt;0,K76/F76*10,""),"")</f>
        <v>19.765013054830288</v>
      </c>
      <c r="O76" s="141">
        <f t="shared" si="3"/>
        <v>0.47308218326494966</v>
      </c>
      <c r="P76" s="117"/>
      <c r="Q76" s="2" t="s">
        <v>160</v>
      </c>
    </row>
    <row r="77" spans="1:17" s="1" customFormat="1" ht="15.75" x14ac:dyDescent="0.2">
      <c r="A77" s="101">
        <f t="shared" si="2"/>
        <v>4.5270000000000001</v>
      </c>
      <c r="B77" s="210" t="s">
        <v>140</v>
      </c>
      <c r="C77" s="206">
        <v>7.4200999999999997</v>
      </c>
      <c r="D77" s="195">
        <v>4.5270000000000001</v>
      </c>
      <c r="E77" s="230">
        <f>IFERROR(D77/C77*100,0)</f>
        <v>61.009959434508978</v>
      </c>
      <c r="F77" s="230">
        <v>5.8690039999999994</v>
      </c>
      <c r="G77" s="84">
        <f>IFERROR(D77-F77,"")</f>
        <v>-1.3420039999999993</v>
      </c>
      <c r="H77" s="309">
        <v>0</v>
      </c>
      <c r="I77" s="230">
        <v>4.8790999999999993</v>
      </c>
      <c r="J77" s="308" t="str">
        <f>IFERROR(I77/H77*100,"")</f>
        <v/>
      </c>
      <c r="K77" s="131">
        <v>9.0248260000000009</v>
      </c>
      <c r="L77" s="84">
        <f>IFERROR(I77-K77,"")</f>
        <v>-4.1457260000000016</v>
      </c>
      <c r="M77" s="97">
        <f>IFERROR(IF(D77&gt;0,I77/D77*10,""),"")</f>
        <v>10.777777777777775</v>
      </c>
      <c r="N77" s="75">
        <f>IFERROR(IF(F77&gt;0,K77/F77*10,""),"")</f>
        <v>15.377099760027429</v>
      </c>
      <c r="O77" s="141">
        <f t="shared" si="3"/>
        <v>-4.5993219822496538</v>
      </c>
      <c r="P77" s="117"/>
      <c r="Q77" s="2" t="s">
        <v>160</v>
      </c>
    </row>
    <row r="78" spans="1:17" s="1" customFormat="1" ht="15.75" x14ac:dyDescent="0.2">
      <c r="A78" s="101">
        <f t="shared" si="2"/>
        <v>45.806198000000002</v>
      </c>
      <c r="B78" s="210" t="s">
        <v>141</v>
      </c>
      <c r="C78" s="206">
        <v>49.825000000000003</v>
      </c>
      <c r="D78" s="195">
        <v>45.806198000000002</v>
      </c>
      <c r="E78" s="230">
        <f>IFERROR(D78/C78*100,0)</f>
        <v>91.934165579528354</v>
      </c>
      <c r="F78" s="230">
        <v>33.442458000000002</v>
      </c>
      <c r="G78" s="83">
        <f>IFERROR(D78-F78,"")</f>
        <v>12.36374</v>
      </c>
      <c r="H78" s="308">
        <v>85.2</v>
      </c>
      <c r="I78" s="230">
        <v>99.31232</v>
      </c>
      <c r="J78" s="308">
        <f>IFERROR(I78/H78*100,"")</f>
        <v>116.56375586854459</v>
      </c>
      <c r="K78" s="131">
        <v>83.251530000000002</v>
      </c>
      <c r="L78" s="83">
        <f>IFERROR(I78-K78,"")</f>
        <v>16.060789999999997</v>
      </c>
      <c r="M78" s="97">
        <f>IFERROR(IF(D78&gt;0,I78/D78*10,""),"")</f>
        <v>21.680978630883097</v>
      </c>
      <c r="N78" s="75">
        <f>IFERROR(IF(F78&gt;0,K78/F78*10,""),"")</f>
        <v>24.893962638751013</v>
      </c>
      <c r="O78" s="141">
        <f t="shared" si="3"/>
        <v>-3.2129840078679166</v>
      </c>
      <c r="P78" s="117"/>
      <c r="Q78" s="2" t="s">
        <v>160</v>
      </c>
    </row>
    <row r="79" spans="1:17" s="1" customFormat="1" ht="15.75" x14ac:dyDescent="0.2">
      <c r="A79" s="101">
        <f t="shared" si="2"/>
        <v>1859.9934000000001</v>
      </c>
      <c r="B79" s="210" t="s">
        <v>43</v>
      </c>
      <c r="C79" s="206">
        <v>1863.5107542000001</v>
      </c>
      <c r="D79" s="195">
        <v>1859.9934000000001</v>
      </c>
      <c r="E79" s="230">
        <f>IFERROR(D79/C79*100,0)</f>
        <v>99.811251199271453</v>
      </c>
      <c r="F79" s="230">
        <v>1803.9592</v>
      </c>
      <c r="G79" s="83">
        <f>IFERROR(D79-F79,"")</f>
        <v>56.034200000000055</v>
      </c>
      <c r="H79" s="308">
        <v>2402.9</v>
      </c>
      <c r="I79" s="230">
        <v>3188.5169999999998</v>
      </c>
      <c r="J79" s="308">
        <f>IFERROR(I79/H79*100,"")</f>
        <v>132.69453576927876</v>
      </c>
      <c r="K79" s="131">
        <v>3189.9254000000001</v>
      </c>
      <c r="L79" s="83">
        <f>IFERROR(I79-K79,"")</f>
        <v>-1.4084000000002561</v>
      </c>
      <c r="M79" s="97">
        <f>IFERROR(IF(D79&gt;0,I79/D79*10,""),"")</f>
        <v>17.142625344799608</v>
      </c>
      <c r="N79" s="75">
        <f>IFERROR(IF(F79&gt;0,K79/F79*10,""),"")</f>
        <v>17.682913227749275</v>
      </c>
      <c r="O79" s="141">
        <f t="shared" si="3"/>
        <v>-0.54028788294966645</v>
      </c>
      <c r="P79" s="117"/>
      <c r="Q79" s="2" t="s">
        <v>160</v>
      </c>
    </row>
    <row r="80" spans="1:17" s="1" customFormat="1" ht="15.75" x14ac:dyDescent="0.2">
      <c r="A80" s="101">
        <f t="shared" si="2"/>
        <v>513.26924800000006</v>
      </c>
      <c r="B80" s="210" t="s">
        <v>44</v>
      </c>
      <c r="C80" s="206">
        <v>593.70006000000001</v>
      </c>
      <c r="D80" s="195">
        <v>513.26924800000006</v>
      </c>
      <c r="E80" s="230">
        <f>IFERROR(D80/C80*100,0)</f>
        <v>86.452618515820944</v>
      </c>
      <c r="F80" s="230">
        <v>543.79028200000005</v>
      </c>
      <c r="G80" s="83">
        <f>IFERROR(D80-F80,"")</f>
        <v>-30.521033999999986</v>
      </c>
      <c r="H80" s="308">
        <v>1597.9188866666666</v>
      </c>
      <c r="I80" s="230">
        <v>1764.580336</v>
      </c>
      <c r="J80" s="308">
        <f>IFERROR(I80/H80*100,"")</f>
        <v>110.42990671954551</v>
      </c>
      <c r="K80" s="131">
        <v>1717.7993240000001</v>
      </c>
      <c r="L80" s="83">
        <f>IFERROR(I80-K80,"")</f>
        <v>46.781011999999919</v>
      </c>
      <c r="M80" s="97">
        <f>IFERROR(IF(D80&gt;0,I80/D80*10,""),"")</f>
        <v>34.379233567486196</v>
      </c>
      <c r="N80" s="75">
        <f>IFERROR(IF(F80&gt;0,K80/F80*10,""),"")</f>
        <v>31.58937150701049</v>
      </c>
      <c r="O80" s="141">
        <f t="shared" si="3"/>
        <v>2.7898620604757056</v>
      </c>
      <c r="P80" s="117"/>
      <c r="Q80" s="2" t="s">
        <v>160</v>
      </c>
    </row>
    <row r="81" spans="1:17" s="1" customFormat="1" ht="15.75" hidden="1" x14ac:dyDescent="0.2">
      <c r="A81" s="101" t="e">
        <f t="shared" si="2"/>
        <v>#VALUE!</v>
      </c>
      <c r="B81" s="210" t="s">
        <v>136</v>
      </c>
      <c r="D81" s="195" t="e">
        <v>#VALUE!</v>
      </c>
      <c r="E81" s="230">
        <f>IFERROR(D81/C76*100,0)</f>
        <v>0</v>
      </c>
      <c r="F81" s="230" t="e">
        <v>#VALUE!</v>
      </c>
      <c r="G81" s="83" t="str">
        <f>IFERROR(D81-F81,"")</f>
        <v/>
      </c>
      <c r="H81" s="308">
        <v>0</v>
      </c>
      <c r="I81" s="230" t="e">
        <v>#VALUE!</v>
      </c>
      <c r="J81" s="308" t="str">
        <f>IFERROR(I81/H81*100,"")</f>
        <v/>
      </c>
      <c r="K81" s="131" t="e">
        <v>#VALUE!</v>
      </c>
      <c r="L81" s="83" t="str">
        <f>IFERROR(I81-K81,"")</f>
        <v/>
      </c>
      <c r="M81" s="97" t="str">
        <f>IFERROR(IF(D81&gt;0,I81/D81*10,""),"")</f>
        <v/>
      </c>
      <c r="N81" s="75" t="str">
        <f>IFERROR(IF(F81&gt;0,K81/F81*10,""),"")</f>
        <v/>
      </c>
      <c r="O81" s="141">
        <f t="shared" si="3"/>
        <v>0</v>
      </c>
      <c r="P81" s="117"/>
      <c r="Q81" s="2" t="s">
        <v>160</v>
      </c>
    </row>
    <row r="82" spans="1:17" s="1" customFormat="1" ht="15.75" hidden="1" x14ac:dyDescent="0.2">
      <c r="A82" s="101" t="e">
        <f t="shared" si="2"/>
        <v>#VALUE!</v>
      </c>
      <c r="B82" s="210" t="s">
        <v>136</v>
      </c>
      <c r="C82" s="206"/>
      <c r="D82" s="195" t="e">
        <v>#VALUE!</v>
      </c>
      <c r="E82" s="230">
        <f>IFERROR(D82/C82*100,0)</f>
        <v>0</v>
      </c>
      <c r="F82" s="230" t="e">
        <v>#VALUE!</v>
      </c>
      <c r="G82" s="83" t="str">
        <f>IFERROR(D82-F82,"")</f>
        <v/>
      </c>
      <c r="H82" s="308">
        <v>0</v>
      </c>
      <c r="I82" s="230" t="e">
        <v>#VALUE!</v>
      </c>
      <c r="J82" s="308" t="str">
        <f>IFERROR(I82/H82*100,"")</f>
        <v/>
      </c>
      <c r="K82" s="131" t="e">
        <v>#VALUE!</v>
      </c>
      <c r="L82" s="83" t="str">
        <f>IFERROR(I82-K82,"")</f>
        <v/>
      </c>
      <c r="M82" s="97" t="str">
        <f>IFERROR(IF(D82&gt;0,I82/D82*10,""),"")</f>
        <v/>
      </c>
      <c r="N82" s="75" t="str">
        <f>IFERROR(IF(F82&gt;0,K82/F82*10,""),"")</f>
        <v/>
      </c>
      <c r="O82" s="141">
        <f t="shared" si="3"/>
        <v>0</v>
      </c>
      <c r="P82" s="117"/>
      <c r="Q82" s="2" t="s">
        <v>160</v>
      </c>
    </row>
    <row r="83" spans="1:17" s="1" customFormat="1" ht="15.75" x14ac:dyDescent="0.2">
      <c r="A83" s="101">
        <f t="shared" si="2"/>
        <v>179.13338999999999</v>
      </c>
      <c r="B83" s="210" t="s">
        <v>45</v>
      </c>
      <c r="C83" s="206">
        <v>234.321</v>
      </c>
      <c r="D83" s="195">
        <v>179.13338999999999</v>
      </c>
      <c r="E83" s="230">
        <f>IFERROR(D83/C83*100,0)</f>
        <v>76.447859986940998</v>
      </c>
      <c r="F83" s="230">
        <v>228.71912999999998</v>
      </c>
      <c r="G83" s="83">
        <f>IFERROR(D83-F83,"")</f>
        <v>-49.585739999999987</v>
      </c>
      <c r="H83" s="308">
        <v>517.79999999999995</v>
      </c>
      <c r="I83" s="230">
        <v>397.16477600000002</v>
      </c>
      <c r="J83" s="308">
        <f>IFERROR(I83/H83*100,"")</f>
        <v>76.702351487060653</v>
      </c>
      <c r="K83" s="131">
        <v>500.02626399999997</v>
      </c>
      <c r="L83" s="83">
        <f>IFERROR(I83-K83,"")</f>
        <v>-102.86148799999995</v>
      </c>
      <c r="M83" s="97">
        <f>IFERROR(IF(D83&gt;0,I83/D83*10,""),"")</f>
        <v>22.17145424423666</v>
      </c>
      <c r="N83" s="75">
        <f>IFERROR(IF(F83&gt;0,K83/F83*10,""),"")</f>
        <v>21.862021948054803</v>
      </c>
      <c r="O83" s="141">
        <f t="shared" si="3"/>
        <v>0.30943229618185697</v>
      </c>
      <c r="P83" s="117"/>
      <c r="Q83" s="2" t="s">
        <v>160</v>
      </c>
    </row>
    <row r="84" spans="1:17" s="1" customFormat="1" ht="15.75" hidden="1" x14ac:dyDescent="0.2">
      <c r="A84" s="101" t="e">
        <f t="shared" si="2"/>
        <v>#VALUE!</v>
      </c>
      <c r="B84" s="210" t="s">
        <v>136</v>
      </c>
      <c r="C84" s="206"/>
      <c r="D84" s="195" t="e">
        <v>#VALUE!</v>
      </c>
      <c r="E84" s="230">
        <f>IFERROR(D84/C84*100,0)</f>
        <v>0</v>
      </c>
      <c r="F84" s="230" t="e">
        <v>#VALUE!</v>
      </c>
      <c r="G84" s="83" t="str">
        <f>IFERROR(D84-F84,"")</f>
        <v/>
      </c>
      <c r="H84" s="308">
        <v>0</v>
      </c>
      <c r="I84" s="230" t="e">
        <v>#VALUE!</v>
      </c>
      <c r="J84" s="308" t="str">
        <f>IFERROR(I84/H84*100,"")</f>
        <v/>
      </c>
      <c r="K84" s="131" t="e">
        <v>#VALUE!</v>
      </c>
      <c r="L84" s="83" t="str">
        <f>IFERROR(I84-K84,"")</f>
        <v/>
      </c>
      <c r="M84" s="97" t="str">
        <f>IFERROR(IF(D84&gt;0,I84/D84*10,""),"")</f>
        <v/>
      </c>
      <c r="N84" s="75" t="str">
        <f>IFERROR(IF(F84&gt;0,K84/F84*10,""),"")</f>
        <v/>
      </c>
      <c r="O84" s="141">
        <f t="shared" si="3"/>
        <v>0</v>
      </c>
      <c r="P84" s="117"/>
      <c r="Q84" s="2" t="s">
        <v>160</v>
      </c>
    </row>
    <row r="85" spans="1:17" s="1" customFormat="1" ht="15.75" x14ac:dyDescent="0.2">
      <c r="A85" s="101">
        <f t="shared" si="2"/>
        <v>324.97723400000001</v>
      </c>
      <c r="B85" s="210" t="s">
        <v>46</v>
      </c>
      <c r="C85" s="206">
        <v>333.07391999999999</v>
      </c>
      <c r="D85" s="195">
        <v>324.97723400000001</v>
      </c>
      <c r="E85" s="230">
        <f>IFERROR(D85/C85*100,0)</f>
        <v>97.569102378234845</v>
      </c>
      <c r="F85" s="230">
        <v>318.17466200000001</v>
      </c>
      <c r="G85" s="83">
        <f>IFERROR(D85-F85,"")</f>
        <v>6.8025719999999978</v>
      </c>
      <c r="H85" s="308">
        <v>703.8</v>
      </c>
      <c r="I85" s="230">
        <v>1080.778998</v>
      </c>
      <c r="J85" s="308">
        <f>IFERROR(I85/H85*100,"")</f>
        <v>153.56336999147487</v>
      </c>
      <c r="K85" s="131">
        <v>890.65204000000006</v>
      </c>
      <c r="L85" s="83">
        <f>IFERROR(I85-K85,"")</f>
        <v>190.12695799999995</v>
      </c>
      <c r="M85" s="97">
        <f>IFERROR(IF(D85&gt;0,I85/D85*10,""),"")</f>
        <v>33.257068032033281</v>
      </c>
      <c r="N85" s="75">
        <f>IFERROR(IF(F85&gt;0,K85/F85*10,""),"")</f>
        <v>27.992550833604717</v>
      </c>
      <c r="O85" s="141">
        <f t="shared" si="3"/>
        <v>5.2645171984285639</v>
      </c>
      <c r="P85" s="117"/>
      <c r="Q85" s="2" t="s">
        <v>160</v>
      </c>
    </row>
    <row r="86" spans="1:17" s="1" customFormat="1" ht="15.75" x14ac:dyDescent="0.2">
      <c r="A86" s="101">
        <f t="shared" si="2"/>
        <v>946.689258</v>
      </c>
      <c r="B86" s="210" t="s">
        <v>47</v>
      </c>
      <c r="C86" s="206">
        <v>941.04268000000002</v>
      </c>
      <c r="D86" s="195">
        <v>946.689258</v>
      </c>
      <c r="E86" s="230">
        <f>IFERROR(D86/C86*100,0)</f>
        <v>100.60003420886288</v>
      </c>
      <c r="F86" s="230">
        <v>901.51684</v>
      </c>
      <c r="G86" s="83">
        <f>IFERROR(D86-F86,"")</f>
        <v>45.172417999999993</v>
      </c>
      <c r="H86" s="308">
        <v>1802</v>
      </c>
      <c r="I86" s="230">
        <v>2127.4586199999999</v>
      </c>
      <c r="J86" s="308">
        <f>IFERROR(I86/H86*100,"")</f>
        <v>118.0609667036626</v>
      </c>
      <c r="K86" s="131">
        <v>2035.97298</v>
      </c>
      <c r="L86" s="83">
        <f>IFERROR(I86-K86,"")</f>
        <v>91.485639999999876</v>
      </c>
      <c r="M86" s="97">
        <f>IFERROR(IF(D86&gt;0,I86/D86*10,""),"")</f>
        <v>22.472618148161136</v>
      </c>
      <c r="N86" s="75">
        <f>IFERROR(IF(F86&gt;0,K86/F86*10,""),"")</f>
        <v>22.583859664784519</v>
      </c>
      <c r="O86" s="141">
        <f t="shared" si="3"/>
        <v>-0.11124151662338377</v>
      </c>
      <c r="P86" s="117"/>
      <c r="Q86" s="2" t="s">
        <v>160</v>
      </c>
    </row>
    <row r="87" spans="1:17" s="1" customFormat="1" ht="15.75" x14ac:dyDescent="0.2">
      <c r="A87" s="101">
        <f t="shared" si="2"/>
        <v>1408.7309740000001</v>
      </c>
      <c r="B87" s="210" t="s">
        <v>48</v>
      </c>
      <c r="C87" s="206">
        <v>1409.6893500000001</v>
      </c>
      <c r="D87" s="195">
        <v>1408.7309740000001</v>
      </c>
      <c r="E87" s="230">
        <f>IFERROR(D87/C87*100,0)</f>
        <v>99.932015092545029</v>
      </c>
      <c r="F87" s="230">
        <v>1449.479004</v>
      </c>
      <c r="G87" s="83">
        <f>IFERROR(D87-F87,"")</f>
        <v>-40.748029999999972</v>
      </c>
      <c r="H87" s="308">
        <v>2060.5</v>
      </c>
      <c r="I87" s="230">
        <v>2018.939388</v>
      </c>
      <c r="J87" s="308">
        <f>IFERROR(I87/H87*100,"")</f>
        <v>97.982984130065518</v>
      </c>
      <c r="K87" s="131">
        <v>2166.050792</v>
      </c>
      <c r="L87" s="83">
        <f>IFERROR(I87-K87,"")</f>
        <v>-147.11140399999999</v>
      </c>
      <c r="M87" s="97">
        <f>IFERROR(IF(D87&gt;0,I87/D87*10,""),"")</f>
        <v>14.331617784106449</v>
      </c>
      <c r="N87" s="75">
        <f>IFERROR(IF(F87&gt;0,K87/F87*10,""),"")</f>
        <v>14.943650691196904</v>
      </c>
      <c r="O87" s="141">
        <f t="shared" si="3"/>
        <v>-0.61203290709045532</v>
      </c>
      <c r="P87" s="117"/>
      <c r="Q87" s="2" t="s">
        <v>160</v>
      </c>
    </row>
    <row r="88" spans="1:17" s="1" customFormat="1" ht="15.75" x14ac:dyDescent="0.2">
      <c r="A88" s="101">
        <f t="shared" si="2"/>
        <v>100.00746600000001</v>
      </c>
      <c r="B88" s="205" t="s">
        <v>49</v>
      </c>
      <c r="C88" s="206">
        <v>105.58150000000001</v>
      </c>
      <c r="D88" s="195">
        <v>100.00746600000001</v>
      </c>
      <c r="E88" s="230">
        <f>IFERROR(D88/C88*100,0)</f>
        <v>94.720633823160298</v>
      </c>
      <c r="F88" s="230">
        <v>98.921991999999989</v>
      </c>
      <c r="G88" s="83">
        <f>IFERROR(D88-F88,"")</f>
        <v>1.0854740000000191</v>
      </c>
      <c r="H88" s="308">
        <v>266.2</v>
      </c>
      <c r="I88" s="230">
        <v>302.76576</v>
      </c>
      <c r="J88" s="308">
        <f>IFERROR(I88/H88*100,"")</f>
        <v>113.73619834710745</v>
      </c>
      <c r="K88" s="131">
        <v>279.03623200000004</v>
      </c>
      <c r="L88" s="83">
        <f>IFERROR(I88-K88,"")</f>
        <v>23.729527999999959</v>
      </c>
      <c r="M88" s="95">
        <f>IFERROR(IF(D88&gt;0,I88/D88*10,""),"")</f>
        <v>30.274315719588373</v>
      </c>
      <c r="N88" s="75">
        <f>IFERROR(IF(F88&gt;0,K88/F88*10,""),"")</f>
        <v>28.207704511247616</v>
      </c>
      <c r="O88" s="141">
        <f t="shared" si="3"/>
        <v>2.0666112083407562</v>
      </c>
      <c r="P88" s="117"/>
      <c r="Q88" s="2" t="s">
        <v>160</v>
      </c>
    </row>
    <row r="89" spans="1:17" s="13" customFormat="1" ht="15.75" x14ac:dyDescent="0.25">
      <c r="A89" s="101">
        <f t="shared" si="2"/>
        <v>174.95677980000002</v>
      </c>
      <c r="B89" s="208" t="s">
        <v>50</v>
      </c>
      <c r="C89" s="209">
        <v>190.75572</v>
      </c>
      <c r="D89" s="196">
        <v>174.95677980000002</v>
      </c>
      <c r="E89" s="237">
        <f>IFERROR(D89/C89*100,0)</f>
        <v>91.717710902718935</v>
      </c>
      <c r="F89" s="231">
        <v>169.73433200000002</v>
      </c>
      <c r="G89" s="98">
        <f>IFERROR(D89-F89,"")</f>
        <v>5.2224477999999976</v>
      </c>
      <c r="H89" s="236">
        <v>345.01299999999998</v>
      </c>
      <c r="I89" s="237">
        <v>345.81954200000001</v>
      </c>
      <c r="J89" s="351">
        <f>IFERROR(I89/H89*100,"")</f>
        <v>100.23377148107464</v>
      </c>
      <c r="K89" s="231">
        <v>336.63073800000001</v>
      </c>
      <c r="L89" s="98">
        <f>IFERROR(I89-K89,"")</f>
        <v>9.1888040000000046</v>
      </c>
      <c r="M89" s="71">
        <f>IFERROR(IF(D89&gt;0,I89/D89*10,""),"")</f>
        <v>19.76599834515244</v>
      </c>
      <c r="N89" s="73">
        <f>IFERROR(IF(F89&gt;0,K89/F89*10,""),"")</f>
        <v>19.832801887127935</v>
      </c>
      <c r="O89" s="98">
        <f t="shared" si="3"/>
        <v>-6.6803541975495762E-2</v>
      </c>
      <c r="P89" s="158"/>
      <c r="Q89" s="160" t="s">
        <v>160</v>
      </c>
    </row>
    <row r="90" spans="1:17" s="1" customFormat="1" ht="15.75" x14ac:dyDescent="0.2">
      <c r="A90" s="101">
        <f t="shared" si="2"/>
        <v>31.370097999999999</v>
      </c>
      <c r="B90" s="210" t="s">
        <v>97</v>
      </c>
      <c r="C90" s="206">
        <v>37.995040000000003</v>
      </c>
      <c r="D90" s="195">
        <v>31.370097999999999</v>
      </c>
      <c r="E90" s="230">
        <f>IFERROR(D90/C90*100,0)</f>
        <v>82.563666204851998</v>
      </c>
      <c r="F90" s="230">
        <v>27.273666000000002</v>
      </c>
      <c r="G90" s="84">
        <f>IFERROR(D90-F90,"")</f>
        <v>4.0964319999999965</v>
      </c>
      <c r="H90" s="309">
        <v>66.3</v>
      </c>
      <c r="I90" s="230">
        <v>58.766495999999997</v>
      </c>
      <c r="J90" s="308">
        <f>IFERROR(I90/H90*100,"")</f>
        <v>88.637248868778286</v>
      </c>
      <c r="K90" s="131">
        <v>50.664172000000001</v>
      </c>
      <c r="L90" s="84">
        <f>IFERROR(I90-K90,"")</f>
        <v>8.1023239999999959</v>
      </c>
      <c r="M90" s="97">
        <f>IFERROR(IF(D90&gt;0,I90/D90*10,""),"")</f>
        <v>18.733284161241702</v>
      </c>
      <c r="N90" s="75">
        <f>IFERROR(IF(F90&gt;0,K90/F90*10,""),"")</f>
        <v>18.576223673047839</v>
      </c>
      <c r="O90" s="141">
        <f t="shared" si="3"/>
        <v>0.15706048819386353</v>
      </c>
      <c r="P90" s="117"/>
      <c r="Q90" s="2" t="s">
        <v>160</v>
      </c>
    </row>
    <row r="91" spans="1:17" s="1" customFormat="1" ht="15.75" x14ac:dyDescent="0.2">
      <c r="A91" s="101">
        <f t="shared" si="2"/>
        <v>1.732332</v>
      </c>
      <c r="B91" s="210" t="s">
        <v>98</v>
      </c>
      <c r="C91" s="206">
        <v>1.76728</v>
      </c>
      <c r="D91" s="195">
        <v>1.732332</v>
      </c>
      <c r="E91" s="230">
        <f>IFERROR(D91/C91*100,0)</f>
        <v>98.022497849803088</v>
      </c>
      <c r="F91" s="230">
        <v>1.2685659999999999</v>
      </c>
      <c r="G91" s="83">
        <f>IFERROR(D91-F91,"")</f>
        <v>0.46376600000000012</v>
      </c>
      <c r="H91" s="308">
        <v>1.845</v>
      </c>
      <c r="I91" s="230">
        <v>1.5593000000000001</v>
      </c>
      <c r="J91" s="308">
        <f>IFERROR(I91/H91*100,"")</f>
        <v>84.514905149051501</v>
      </c>
      <c r="K91" s="131">
        <v>1.1568999999999998</v>
      </c>
      <c r="L91" s="83">
        <f>IFERROR(I91-K91,"")</f>
        <v>0.40240000000000031</v>
      </c>
      <c r="M91" s="97">
        <f>IFERROR(IF(D91&gt;0,I91/D91*10,""),"")</f>
        <v>9.0011614401858306</v>
      </c>
      <c r="N91" s="75">
        <f>IFERROR(IF(F91&gt;0,K91/F91*10,""),"")</f>
        <v>9.1197462331482946</v>
      </c>
      <c r="O91" s="141">
        <f t="shared" si="3"/>
        <v>-0.11858479296246394</v>
      </c>
      <c r="P91" s="117"/>
      <c r="Q91" s="2" t="s">
        <v>160</v>
      </c>
    </row>
    <row r="92" spans="1:17" s="1" customFormat="1" ht="15.75" x14ac:dyDescent="0.2">
      <c r="A92" s="101">
        <f t="shared" si="2"/>
        <v>46.621058000000005</v>
      </c>
      <c r="B92" s="210" t="s">
        <v>61</v>
      </c>
      <c r="C92" s="206">
        <v>55.465899999999998</v>
      </c>
      <c r="D92" s="195">
        <v>46.621058000000005</v>
      </c>
      <c r="E92" s="230">
        <f>IFERROR(D92/C92*100,0)</f>
        <v>84.053550019020705</v>
      </c>
      <c r="F92" s="230">
        <v>33.081304000000003</v>
      </c>
      <c r="G92" s="83">
        <f>IFERROR(D92-F92,"")</f>
        <v>13.539754000000002</v>
      </c>
      <c r="H92" s="308">
        <v>80.067999999999998</v>
      </c>
      <c r="I92" s="230">
        <v>78.428765999999996</v>
      </c>
      <c r="J92" s="308">
        <f>IFERROR(I92/H92*100,"")</f>
        <v>97.952697706949081</v>
      </c>
      <c r="K92" s="131">
        <v>50.268813999999999</v>
      </c>
      <c r="L92" s="83">
        <f>IFERROR(I92-K92,"")</f>
        <v>28.159951999999997</v>
      </c>
      <c r="M92" s="97">
        <f>IFERROR(IF(D92&gt;0,I92/D92*10,""),"")</f>
        <v>16.822605355717151</v>
      </c>
      <c r="N92" s="75">
        <f>IFERROR(IF(F92&gt;0,K92/F92*10,""),"")</f>
        <v>15.195535822892589</v>
      </c>
      <c r="O92" s="141">
        <f t="shared" si="3"/>
        <v>1.6270695328245619</v>
      </c>
      <c r="P92" s="117"/>
      <c r="Q92" s="2" t="s">
        <v>160</v>
      </c>
    </row>
    <row r="93" spans="1:17" s="1" customFormat="1" ht="15.75" hidden="1" x14ac:dyDescent="0.2">
      <c r="A93" s="101" t="e">
        <f t="shared" si="2"/>
        <v>#VALUE!</v>
      </c>
      <c r="B93" s="210" t="s">
        <v>136</v>
      </c>
      <c r="C93" s="206"/>
      <c r="D93" s="195" t="e">
        <v>#VALUE!</v>
      </c>
      <c r="E93" s="230">
        <f>IFERROR(D93/C93*100,0)</f>
        <v>0</v>
      </c>
      <c r="F93" s="230" t="e">
        <v>#VALUE!</v>
      </c>
      <c r="G93" s="84" t="str">
        <f>IFERROR(D93-F93,"")</f>
        <v/>
      </c>
      <c r="H93" s="309">
        <v>0</v>
      </c>
      <c r="I93" s="230" t="e">
        <v>#VALUE!</v>
      </c>
      <c r="J93" s="308" t="str">
        <f>IFERROR(I93/H93*100,"")</f>
        <v/>
      </c>
      <c r="K93" s="131" t="e">
        <v>#VALUE!</v>
      </c>
      <c r="L93" s="84" t="str">
        <f>IFERROR(I93-K93,"")</f>
        <v/>
      </c>
      <c r="M93" s="97" t="str">
        <f>IFERROR(IF(D93&gt;0,I93/D93*10,""),"")</f>
        <v/>
      </c>
      <c r="N93" s="75" t="str">
        <f>IFERROR(IF(F93&gt;0,K93/F93*10,""),"")</f>
        <v/>
      </c>
      <c r="O93" s="141">
        <f t="shared" si="3"/>
        <v>0</v>
      </c>
      <c r="P93" s="117"/>
      <c r="Q93" s="2" t="s">
        <v>160</v>
      </c>
    </row>
    <row r="94" spans="1:17" s="1" customFormat="1" ht="15.75" x14ac:dyDescent="0.2">
      <c r="A94" s="101">
        <f t="shared" si="2"/>
        <v>11.872812</v>
      </c>
      <c r="B94" s="210" t="s">
        <v>51</v>
      </c>
      <c r="C94" s="206">
        <v>12.119199999999999</v>
      </c>
      <c r="D94" s="195">
        <v>11.872812</v>
      </c>
      <c r="E94" s="230">
        <f>IFERROR(D94/C94*100,0)</f>
        <v>97.966961515611601</v>
      </c>
      <c r="F94" s="230">
        <v>8.7833860000000001</v>
      </c>
      <c r="G94" s="83">
        <f>IFERROR(D94-F94,"")</f>
        <v>3.0894259999999996</v>
      </c>
      <c r="H94" s="308">
        <v>19.900000000000002</v>
      </c>
      <c r="I94" s="230">
        <v>21.223582</v>
      </c>
      <c r="J94" s="308">
        <f>IFERROR(I94/H94*100,"")</f>
        <v>106.65116582914571</v>
      </c>
      <c r="K94" s="131">
        <v>17.867566</v>
      </c>
      <c r="L94" s="83">
        <f>IFERROR(I94-K94,"")</f>
        <v>3.3560160000000003</v>
      </c>
      <c r="M94" s="97">
        <f>IFERROR(IF(D94&gt;0,I94/D94*10,""),"")</f>
        <v>17.875783765463481</v>
      </c>
      <c r="N94" s="75">
        <f>IFERROR(IF(F94&gt;0,K94/F94*10,""),"")</f>
        <v>20.342457908601538</v>
      </c>
      <c r="O94" s="141">
        <f t="shared" si="3"/>
        <v>-2.4666741431380572</v>
      </c>
      <c r="P94" s="117"/>
      <c r="Q94" s="2" t="s">
        <v>160</v>
      </c>
    </row>
    <row r="95" spans="1:17" s="1" customFormat="1" ht="15.75" x14ac:dyDescent="0.2">
      <c r="A95" s="101">
        <f t="shared" si="2"/>
        <v>1.6330397999999999</v>
      </c>
      <c r="B95" s="210" t="s">
        <v>52</v>
      </c>
      <c r="C95" s="206">
        <v>1.6233</v>
      </c>
      <c r="D95" s="195">
        <v>1.6330397999999999</v>
      </c>
      <c r="E95" s="230">
        <f>IFERROR(D95/C95*100,0)</f>
        <v>100.6</v>
      </c>
      <c r="F95" s="230">
        <v>1.7192540000000001</v>
      </c>
      <c r="G95" s="83">
        <f>IFERROR(D95-F95,"")</f>
        <v>-8.621420000000013E-2</v>
      </c>
      <c r="H95" s="308">
        <v>2.9</v>
      </c>
      <c r="I95" s="230">
        <v>3.0914380000000001</v>
      </c>
      <c r="J95" s="308">
        <f>IFERROR(I95/H95*100,"")</f>
        <v>106.60131034482761</v>
      </c>
      <c r="K95" s="131">
        <v>3.4234179999999999</v>
      </c>
      <c r="L95" s="83">
        <f>IFERROR(I95-K95,"")</f>
        <v>-0.33197999999999972</v>
      </c>
      <c r="M95" s="97">
        <f>IFERROR(IF(D95&gt;0,I95/D95*10,""),"")</f>
        <v>18.93057352307029</v>
      </c>
      <c r="N95" s="75">
        <f>IFERROR(IF(F95&gt;0,K95/F95*10,""),"")</f>
        <v>19.912229373902864</v>
      </c>
      <c r="O95" s="141">
        <f t="shared" si="3"/>
        <v>-0.98165585083257412</v>
      </c>
      <c r="P95" s="117"/>
      <c r="Q95" s="2" t="s">
        <v>160</v>
      </c>
    </row>
    <row r="96" spans="1:17" s="1" customFormat="1" ht="15.75" x14ac:dyDescent="0.2">
      <c r="A96" s="101">
        <f t="shared" si="2"/>
        <v>80.00215</v>
      </c>
      <c r="B96" s="210" t="s">
        <v>53</v>
      </c>
      <c r="C96" s="206">
        <v>80.040000000000006</v>
      </c>
      <c r="D96" s="195">
        <v>80.00215</v>
      </c>
      <c r="E96" s="230">
        <f>IFERROR(D96/C96*100,0)</f>
        <v>99.952711144427781</v>
      </c>
      <c r="F96" s="230">
        <v>96.54682600000001</v>
      </c>
      <c r="G96" s="83">
        <f>IFERROR(D96-F96,"")</f>
        <v>-16.54467600000001</v>
      </c>
      <c r="H96" s="308">
        <v>171.3</v>
      </c>
      <c r="I96" s="230">
        <v>180.800332</v>
      </c>
      <c r="J96" s="308">
        <f>IFERROR(I96/H96*100,"")</f>
        <v>105.5460198482195</v>
      </c>
      <c r="K96" s="131">
        <v>211.578902</v>
      </c>
      <c r="L96" s="83">
        <f>IFERROR(I96-K96,"")</f>
        <v>-30.778570000000002</v>
      </c>
      <c r="M96" s="97">
        <f>IFERROR(IF(D96&gt;0,I96/D96*10,""),"")</f>
        <v>22.599434140207482</v>
      </c>
      <c r="N96" s="75">
        <f>IFERROR(IF(F96&gt;0,K96/F96*10,""),"")</f>
        <v>21.914640881099498</v>
      </c>
      <c r="O96" s="141">
        <f t="shared" si="3"/>
        <v>0.68479325910798394</v>
      </c>
      <c r="P96" s="117"/>
      <c r="Q96" s="2" t="s">
        <v>160</v>
      </c>
    </row>
    <row r="97" spans="1:17" s="1" customFormat="1" ht="15.75" hidden="1" x14ac:dyDescent="0.2">
      <c r="A97" s="101" t="str">
        <f t="shared" si="2"/>
        <v>x</v>
      </c>
      <c r="B97" s="210" t="s">
        <v>82</v>
      </c>
      <c r="C97" s="206"/>
      <c r="D97" s="195">
        <v>0</v>
      </c>
      <c r="E97" s="230">
        <f>IFERROR(D97/C97*100,0)</f>
        <v>0</v>
      </c>
      <c r="F97" s="230">
        <v>0</v>
      </c>
      <c r="G97" s="83">
        <f>IFERROR(D97-F97,"")</f>
        <v>0</v>
      </c>
      <c r="H97" s="308">
        <v>0</v>
      </c>
      <c r="I97" s="230">
        <v>0</v>
      </c>
      <c r="J97" s="308" t="str">
        <f>IFERROR(I97/H97*100,"")</f>
        <v/>
      </c>
      <c r="K97" s="131">
        <v>0</v>
      </c>
      <c r="L97" s="83">
        <f>IFERROR(I97-K97,"")</f>
        <v>0</v>
      </c>
      <c r="M97" s="97" t="str">
        <f>IFERROR(IF(D97&gt;0,I97/D97*10,""),"")</f>
        <v/>
      </c>
      <c r="N97" s="75" t="str">
        <f>IFERROR(IF(F97&gt;0,K97/F97*10,""),"")</f>
        <v/>
      </c>
      <c r="O97" s="141">
        <f t="shared" si="3"/>
        <v>0</v>
      </c>
      <c r="P97" s="117"/>
      <c r="Q97" s="2" t="s">
        <v>160</v>
      </c>
    </row>
    <row r="98" spans="1:17" s="1" customFormat="1" ht="15.75" hidden="1" x14ac:dyDescent="0.2">
      <c r="A98" s="101" t="e">
        <f t="shared" si="2"/>
        <v>#VALUE!</v>
      </c>
      <c r="B98" s="210" t="s">
        <v>136</v>
      </c>
      <c r="C98" s="206"/>
      <c r="D98" s="195" t="e">
        <v>#VALUE!</v>
      </c>
      <c r="E98" s="230">
        <f>IFERROR(D98/C98*100,0)</f>
        <v>0</v>
      </c>
      <c r="F98" s="230" t="e">
        <v>#VALUE!</v>
      </c>
      <c r="G98" s="83" t="str">
        <f>IFERROR(D98-F98,"")</f>
        <v/>
      </c>
      <c r="H98" s="308">
        <v>0</v>
      </c>
      <c r="I98" s="230" t="e">
        <v>#VALUE!</v>
      </c>
      <c r="J98" s="308" t="str">
        <f>IFERROR(I98/H98*100,"")</f>
        <v/>
      </c>
      <c r="K98" s="131" t="e">
        <v>#VALUE!</v>
      </c>
      <c r="L98" s="83" t="str">
        <f>IFERROR(I98-K98,"")</f>
        <v/>
      </c>
      <c r="M98" s="92" t="str">
        <f>IFERROR(IF(D98&gt;0,I98/D98*10,""),"")</f>
        <v/>
      </c>
      <c r="N98" s="75" t="str">
        <f>IFERROR(IF(F98&gt;0,K98/F98*10,""),"")</f>
        <v/>
      </c>
      <c r="O98" s="141">
        <f t="shared" si="3"/>
        <v>0</v>
      </c>
      <c r="P98" s="117"/>
      <c r="Q98" s="2" t="s">
        <v>160</v>
      </c>
    </row>
    <row r="99" spans="1:17" s="1" customFormat="1" ht="15.75" hidden="1" x14ac:dyDescent="0.2">
      <c r="A99" s="101" t="str">
        <f t="shared" si="2"/>
        <v>x</v>
      </c>
      <c r="B99" s="210" t="s">
        <v>55</v>
      </c>
      <c r="C99" s="206"/>
      <c r="D99" s="195">
        <v>0</v>
      </c>
      <c r="E99" s="230">
        <f>IFERROR(D99/C99*100,0)</f>
        <v>0</v>
      </c>
      <c r="F99" s="230">
        <v>0</v>
      </c>
      <c r="G99" s="83">
        <f>IFERROR(D99-F99,"")</f>
        <v>0</v>
      </c>
      <c r="H99" s="308">
        <v>0</v>
      </c>
      <c r="I99" s="230">
        <v>0</v>
      </c>
      <c r="J99" s="308" t="str">
        <f>IFERROR(I99/H99*100,"")</f>
        <v/>
      </c>
      <c r="K99" s="131">
        <v>0</v>
      </c>
      <c r="L99" s="83">
        <f>IFERROR(I99-K99,"")</f>
        <v>0</v>
      </c>
      <c r="M99" s="92" t="str">
        <f>IFERROR(IF(D99&gt;0,I99/D99*10,""),"")</f>
        <v/>
      </c>
      <c r="N99" s="75" t="str">
        <f>IFERROR(IF(F99&gt;0,K99/F99*10,""),"")</f>
        <v/>
      </c>
      <c r="O99" s="141">
        <f t="shared" si="3"/>
        <v>0</v>
      </c>
      <c r="P99" s="117"/>
      <c r="Q99" s="2" t="s">
        <v>160</v>
      </c>
    </row>
    <row r="100" spans="1:17" s="1" customFormat="1" ht="15.75" hidden="1" x14ac:dyDescent="0.2">
      <c r="A100" s="101" t="str">
        <f t="shared" si="2"/>
        <v>x</v>
      </c>
      <c r="B100" s="210" t="s">
        <v>56</v>
      </c>
      <c r="C100" s="206"/>
      <c r="D100" s="195">
        <v>0</v>
      </c>
      <c r="E100" s="230">
        <f>IFERROR(D100/C100*100,0)</f>
        <v>0</v>
      </c>
      <c r="F100" s="230">
        <v>0</v>
      </c>
      <c r="G100" s="83">
        <f>IFERROR(D100-F100,"")</f>
        <v>0</v>
      </c>
      <c r="H100" s="308">
        <v>0</v>
      </c>
      <c r="I100" s="230">
        <v>0</v>
      </c>
      <c r="J100" s="308" t="str">
        <f>IFERROR(I100/H100*100,"")</f>
        <v/>
      </c>
      <c r="K100" s="131">
        <v>0</v>
      </c>
      <c r="L100" s="83">
        <f>IFERROR(I100-K100,"")</f>
        <v>0</v>
      </c>
      <c r="M100" s="92" t="str">
        <f>IFERROR(IF(D100&gt;0,I100/D100*10,""),"")</f>
        <v/>
      </c>
      <c r="N100" s="75" t="str">
        <f>IFERROR(IF(F100&gt;0,K100/F100*10,""),"")</f>
        <v/>
      </c>
      <c r="O100" s="141">
        <f t="shared" si="3"/>
        <v>0</v>
      </c>
      <c r="P100" s="117"/>
      <c r="Q100" s="2" t="s">
        <v>160</v>
      </c>
    </row>
    <row r="101" spans="1:17" s="1" customFormat="1" ht="15.75" x14ac:dyDescent="0.2">
      <c r="A101" s="101">
        <f t="shared" si="2"/>
        <v>1.72529</v>
      </c>
      <c r="B101" s="213" t="s">
        <v>99</v>
      </c>
      <c r="C101" s="193">
        <v>1.7450000000000001</v>
      </c>
      <c r="D101" s="197">
        <v>1.72529</v>
      </c>
      <c r="E101" s="238">
        <f>IFERROR(D101/C101*100,0)</f>
        <v>98.870487106017194</v>
      </c>
      <c r="F101" s="238">
        <v>1.0613299999999999</v>
      </c>
      <c r="G101" s="91">
        <f>IFERROR(D101-F101,"")</f>
        <v>0.66396000000000011</v>
      </c>
      <c r="H101" s="316">
        <v>2.7</v>
      </c>
      <c r="I101" s="238">
        <v>1.9496279999999999</v>
      </c>
      <c r="J101" s="308">
        <f>IFERROR(I101/H101*100,"")</f>
        <v>72.208444444444439</v>
      </c>
      <c r="K101" s="133">
        <v>1.670966</v>
      </c>
      <c r="L101" s="91">
        <f>IFERROR(I101-K101,"")</f>
        <v>0.27866199999999997</v>
      </c>
      <c r="M101" s="122">
        <f>IFERROR(IF(D101&gt;0,I101/D101*10,""),"")</f>
        <v>11.300291545189506</v>
      </c>
      <c r="N101" s="80">
        <f>IFERROR(IF(F101&gt;0,K101/F101*10,""),"")</f>
        <v>15.744075829383888</v>
      </c>
      <c r="O101" s="145">
        <f t="shared" si="3"/>
        <v>-4.4437842841943826</v>
      </c>
      <c r="P101" s="117"/>
      <c r="Q101" s="2" t="s">
        <v>160</v>
      </c>
    </row>
  </sheetData>
  <mergeCells count="7">
    <mergeCell ref="B1:O1"/>
    <mergeCell ref="M3:O3"/>
    <mergeCell ref="B3:B4"/>
    <mergeCell ref="D3:G3"/>
    <mergeCell ref="B2:O2"/>
    <mergeCell ref="C3:C4"/>
    <mergeCell ref="H3:L3"/>
  </mergeCells>
  <printOptions horizontalCentered="1"/>
  <pageMargins left="0" right="0" top="0" bottom="0" header="0" footer="0"/>
  <pageSetup paperSize="9" scale="64" fitToHeight="2" orientation="landscape" r:id="rId1"/>
  <rowBreaks count="1" manualBreakCount="1">
    <brk id="52" min="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92D050"/>
    <pageSetUpPr fitToPage="1"/>
  </sheetPr>
  <dimension ref="A1:R101"/>
  <sheetViews>
    <sheetView showGridLines="0" showZeros="0" zoomScaleNormal="100" zoomScaleSheetLayoutView="55" workbookViewId="0">
      <pane xSplit="2" ySplit="5" topLeftCell="C6" activePane="bottomRight" state="frozen"/>
      <selection activeCell="B3" sqref="B3:B4"/>
      <selection pane="topRight" activeCell="B3" sqref="B3:B4"/>
      <selection pane="bottomLeft" activeCell="B3" sqref="B3:B4"/>
      <selection pane="bottomRight" activeCell="B2" sqref="B2:O2"/>
    </sheetView>
  </sheetViews>
  <sheetFormatPr defaultColWidth="9.140625" defaultRowHeight="15" x14ac:dyDescent="0.2"/>
  <cols>
    <col min="1" max="1" width="9.5703125" style="68" hidden="1" customWidth="1"/>
    <col min="2" max="2" width="29.140625" style="7" customWidth="1"/>
    <col min="3" max="3" width="16" style="7" customWidth="1"/>
    <col min="4" max="4" width="10.140625" style="7" customWidth="1"/>
    <col min="5" max="5" width="11.7109375" style="7" customWidth="1"/>
    <col min="6" max="6" width="9.42578125" style="7" customWidth="1"/>
    <col min="7" max="7" width="11.42578125" style="7" customWidth="1"/>
    <col min="8" max="8" width="23.42578125" style="7" customWidth="1"/>
    <col min="9" max="9" width="10.5703125" style="7" customWidth="1"/>
    <col min="10" max="10" width="12.28515625" style="8" customWidth="1"/>
    <col min="11" max="11" width="11.140625" style="7" customWidth="1"/>
    <col min="12" max="12" width="11.85546875" style="7" customWidth="1"/>
    <col min="13" max="13" width="9.85546875" style="7" customWidth="1"/>
    <col min="14" max="14" width="9.7109375" style="7" customWidth="1"/>
    <col min="15" max="15" width="11.42578125" style="7" customWidth="1"/>
    <col min="16" max="16" width="20.42578125" style="115" customWidth="1"/>
    <col min="17" max="17" width="22.28515625" style="66" hidden="1" customWidth="1"/>
    <col min="18" max="18" width="22.28515625" style="66" customWidth="1"/>
    <col min="19" max="16384" width="9.140625" style="7"/>
  </cols>
  <sheetData>
    <row r="1" spans="1:18" ht="16.5" customHeight="1" x14ac:dyDescent="0.2">
      <c r="B1" s="364" t="s">
        <v>71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117" t="s">
        <v>104</v>
      </c>
      <c r="Q1" s="120"/>
      <c r="R1" s="177">
        <v>44092</v>
      </c>
    </row>
    <row r="2" spans="1:18" ht="16.5" customHeight="1" x14ac:dyDescent="0.2">
      <c r="B2" s="364" t="s">
        <v>171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117" t="s">
        <v>115</v>
      </c>
      <c r="Q2" s="108"/>
      <c r="R2" s="106"/>
    </row>
    <row r="3" spans="1:18" s="8" customFormat="1" ht="23.25" customHeight="1" x14ac:dyDescent="0.2">
      <c r="A3" s="68"/>
      <c r="B3" s="358" t="s">
        <v>0</v>
      </c>
      <c r="C3" s="365" t="s">
        <v>164</v>
      </c>
      <c r="D3" s="360" t="s">
        <v>144</v>
      </c>
      <c r="E3" s="361"/>
      <c r="F3" s="361"/>
      <c r="G3" s="361"/>
      <c r="H3" s="367" t="s">
        <v>145</v>
      </c>
      <c r="I3" s="368"/>
      <c r="J3" s="368"/>
      <c r="K3" s="368"/>
      <c r="L3" s="369"/>
      <c r="M3" s="362" t="s">
        <v>146</v>
      </c>
      <c r="N3" s="362"/>
      <c r="O3" s="363"/>
      <c r="P3" s="117" t="s">
        <v>126</v>
      </c>
      <c r="Q3" s="106"/>
      <c r="R3" s="106"/>
    </row>
    <row r="4" spans="1:18" s="8" customFormat="1" ht="46.5" customHeight="1" x14ac:dyDescent="0.2">
      <c r="A4" s="68"/>
      <c r="B4" s="359"/>
      <c r="C4" s="366"/>
      <c r="D4" s="187" t="s">
        <v>166</v>
      </c>
      <c r="E4" s="215" t="s">
        <v>165</v>
      </c>
      <c r="F4" s="192" t="s">
        <v>163</v>
      </c>
      <c r="G4" s="294" t="s">
        <v>167</v>
      </c>
      <c r="H4" s="326" t="s">
        <v>168</v>
      </c>
      <c r="I4" s="333" t="s">
        <v>166</v>
      </c>
      <c r="J4" s="352" t="s">
        <v>169</v>
      </c>
      <c r="K4" s="192" t="s">
        <v>163</v>
      </c>
      <c r="L4" s="192" t="s">
        <v>167</v>
      </c>
      <c r="M4" s="198" t="s">
        <v>166</v>
      </c>
      <c r="N4" s="192" t="s">
        <v>163</v>
      </c>
      <c r="O4" s="192" t="s">
        <v>167</v>
      </c>
      <c r="P4" s="118" t="s">
        <v>155</v>
      </c>
      <c r="Q4" s="107"/>
      <c r="R4" s="107"/>
    </row>
    <row r="5" spans="1:18" s="54" customFormat="1" ht="15.75" x14ac:dyDescent="0.25">
      <c r="A5" s="101">
        <f>IF(OR(D5="",D5=0),"x",D5)</f>
        <v>7919.7465179957999</v>
      </c>
      <c r="B5" s="199" t="s">
        <v>1</v>
      </c>
      <c r="C5" s="272">
        <v>7996.3626133999996</v>
      </c>
      <c r="D5" s="200">
        <v>7919.7465179957999</v>
      </c>
      <c r="E5" s="235">
        <f>IFERROR(D5/C5*100,0)</f>
        <v>99.041863168188385</v>
      </c>
      <c r="F5" s="234">
        <v>7847.3502819999994</v>
      </c>
      <c r="G5" s="81">
        <f>IFERROR(D5-F5,"")</f>
        <v>72.396235995800453</v>
      </c>
      <c r="H5" s="306">
        <v>19170.511323666666</v>
      </c>
      <c r="I5" s="235">
        <v>24434.803413999995</v>
      </c>
      <c r="J5" s="306">
        <f>IFERROR(I5/H5*100,"")</f>
        <v>127.46036347937353</v>
      </c>
      <c r="K5" s="234">
        <v>18741.788047999999</v>
      </c>
      <c r="L5" s="81">
        <f>IFERROR(I5-K5,"")</f>
        <v>5693.015365999996</v>
      </c>
      <c r="M5" s="202">
        <f>IFERROR(IF(D5&gt;0,I5/D5*10,""),"")</f>
        <v>30.8530119726402</v>
      </c>
      <c r="N5" s="72">
        <f>IFERROR(IF(F5&gt;0,K5/F5*10,""),"")</f>
        <v>23.882950772554796</v>
      </c>
      <c r="O5" s="139">
        <f>IFERROR(M5-N5,0)</f>
        <v>6.9700612000854036</v>
      </c>
      <c r="P5" s="117"/>
      <c r="Q5" s="3" t="s">
        <v>160</v>
      </c>
      <c r="R5" s="3"/>
    </row>
    <row r="6" spans="1:18" s="13" customFormat="1" ht="15.75" x14ac:dyDescent="0.25">
      <c r="A6" s="101">
        <f t="shared" ref="A6:A69" si="0">IF(OR(D6="",D6=0),"x",D6)</f>
        <v>1510.4203009800003</v>
      </c>
      <c r="B6" s="203" t="s">
        <v>2</v>
      </c>
      <c r="C6" s="204">
        <v>1532.8485290000001</v>
      </c>
      <c r="D6" s="194">
        <v>1510.4203009800003</v>
      </c>
      <c r="E6" s="236">
        <f>IFERROR(D6/C6*100,0)</f>
        <v>98.536826855642971</v>
      </c>
      <c r="F6" s="229">
        <v>1688.9653519999997</v>
      </c>
      <c r="G6" s="82">
        <f>IFERROR(D6-F6,"")</f>
        <v>-178.54505101999939</v>
      </c>
      <c r="H6" s="307">
        <v>5394.936999999999</v>
      </c>
      <c r="I6" s="236">
        <v>6083.8926419999998</v>
      </c>
      <c r="J6" s="307">
        <f>IFERROR(I6/H6*100,"")</f>
        <v>112.77041125781453</v>
      </c>
      <c r="K6" s="229">
        <v>5831.1452019999997</v>
      </c>
      <c r="L6" s="82">
        <f>IFERROR(I6-K6,"")</f>
        <v>252.7474400000001</v>
      </c>
      <c r="M6" s="94">
        <f>IFERROR(IF(D6&gt;0,I6/D6*10,""),"")</f>
        <v>40.279468158979398</v>
      </c>
      <c r="N6" s="73">
        <f>IFERROR(IF(F6&gt;0,K6/F6*10,""),"")</f>
        <v>34.524954553360196</v>
      </c>
      <c r="O6" s="140">
        <f t="shared" ref="O6:O69" si="1">IFERROR(M6-N6,0)</f>
        <v>5.7545136056192021</v>
      </c>
      <c r="P6" s="117"/>
      <c r="Q6" s="3" t="s">
        <v>160</v>
      </c>
    </row>
    <row r="7" spans="1:18" s="1" customFormat="1" ht="15.75" x14ac:dyDescent="0.2">
      <c r="A7" s="101">
        <f t="shared" si="0"/>
        <v>76.58677999999999</v>
      </c>
      <c r="B7" s="205" t="s">
        <v>3</v>
      </c>
      <c r="C7" s="206">
        <v>79.792282999999998</v>
      </c>
      <c r="D7" s="195">
        <v>76.58677999999999</v>
      </c>
      <c r="E7" s="230">
        <f>IFERROR(D7/C7*100,0)</f>
        <v>95.982690456419192</v>
      </c>
      <c r="F7" s="230">
        <v>93.734049999999996</v>
      </c>
      <c r="G7" s="83">
        <f>IFERROR(D7-F7,"")</f>
        <v>-17.147270000000006</v>
      </c>
      <c r="H7" s="308">
        <v>305.90000000000003</v>
      </c>
      <c r="I7" s="230">
        <v>335.7022</v>
      </c>
      <c r="J7" s="308">
        <f>IFERROR(I7/H7*100,"")</f>
        <v>109.74246485779666</v>
      </c>
      <c r="K7" s="131">
        <v>365.88421199999999</v>
      </c>
      <c r="L7" s="83">
        <f>IFERROR(I7-K7,"")</f>
        <v>-30.182011999999986</v>
      </c>
      <c r="M7" s="95">
        <f>IFERROR(IF(D7&gt;0,I7/D7*10,""),"")</f>
        <v>43.832917378168929</v>
      </c>
      <c r="N7" s="74">
        <f>IFERROR(IF(F7&gt;0,K7/F7*10,""),"")</f>
        <v>39.03429031392541</v>
      </c>
      <c r="O7" s="99">
        <f t="shared" si="1"/>
        <v>4.7986270642435187</v>
      </c>
      <c r="P7" s="117"/>
      <c r="Q7" s="3" t="s">
        <v>160</v>
      </c>
    </row>
    <row r="8" spans="1:18" s="1" customFormat="1" ht="15.75" x14ac:dyDescent="0.2">
      <c r="A8" s="101">
        <f t="shared" si="0"/>
        <v>19.156252000000002</v>
      </c>
      <c r="B8" s="205" t="s">
        <v>4</v>
      </c>
      <c r="C8" s="206">
        <v>20.033999999999999</v>
      </c>
      <c r="D8" s="195">
        <v>19.156252000000002</v>
      </c>
      <c r="E8" s="230">
        <f>IFERROR(D8/C8*100,0)</f>
        <v>95.618708196066706</v>
      </c>
      <c r="F8" s="230">
        <v>21.140083999999998</v>
      </c>
      <c r="G8" s="83">
        <f>IFERROR(D8-F8,"")</f>
        <v>-1.983831999999996</v>
      </c>
      <c r="H8" s="308">
        <v>76</v>
      </c>
      <c r="I8" s="230">
        <v>82.375304</v>
      </c>
      <c r="J8" s="308">
        <f>IFERROR(I8/H8*100,"")</f>
        <v>108.38855789473685</v>
      </c>
      <c r="K8" s="131">
        <v>78.192356000000004</v>
      </c>
      <c r="L8" s="83">
        <f>IFERROR(I8-K8,"")</f>
        <v>4.1829479999999961</v>
      </c>
      <c r="M8" s="95">
        <f>IFERROR(IF(D8&gt;0,I8/D8*10,""),"")</f>
        <v>43.00178552673038</v>
      </c>
      <c r="N8" s="74">
        <f>IFERROR(IF(F8&gt;0,K8/F8*10,""),"")</f>
        <v>36.9877224707338</v>
      </c>
      <c r="O8" s="99">
        <f t="shared" si="1"/>
        <v>6.01406305599658</v>
      </c>
      <c r="P8" s="117"/>
      <c r="Q8" s="3" t="s">
        <v>160</v>
      </c>
    </row>
    <row r="9" spans="1:18" s="1" customFormat="1" ht="15.75" x14ac:dyDescent="0.2">
      <c r="A9" s="101">
        <f t="shared" si="0"/>
        <v>17.637191999999999</v>
      </c>
      <c r="B9" s="205" t="s">
        <v>5</v>
      </c>
      <c r="C9" s="206">
        <v>18.0809</v>
      </c>
      <c r="D9" s="195">
        <v>17.637191999999999</v>
      </c>
      <c r="E9" s="230">
        <f>IFERROR(D9/C9*100,0)</f>
        <v>97.545984989685238</v>
      </c>
      <c r="F9" s="230">
        <v>13.859662</v>
      </c>
      <c r="G9" s="83">
        <f>IFERROR(D9-F9,"")</f>
        <v>3.7775299999999987</v>
      </c>
      <c r="H9" s="308">
        <v>43.2</v>
      </c>
      <c r="I9" s="230">
        <v>43.525596</v>
      </c>
      <c r="J9" s="308">
        <f>IFERROR(I9/H9*100,"")</f>
        <v>100.75369444444445</v>
      </c>
      <c r="K9" s="131">
        <v>26.393416000000002</v>
      </c>
      <c r="L9" s="83">
        <f>IFERROR(I9-K9,"")</f>
        <v>17.132179999999998</v>
      </c>
      <c r="M9" s="95">
        <f>IFERROR(IF(D9&gt;0,I9/D9*10,""),"")</f>
        <v>24.678302532511978</v>
      </c>
      <c r="N9" s="74">
        <f>IFERROR(IF(F9&gt;0,K9/F9*10,""),"")</f>
        <v>19.043333091384191</v>
      </c>
      <c r="O9" s="99">
        <f t="shared" si="1"/>
        <v>5.6349694411277866</v>
      </c>
      <c r="P9" s="117"/>
      <c r="Q9" s="3" t="s">
        <v>160</v>
      </c>
    </row>
    <row r="10" spans="1:18" s="1" customFormat="1" ht="15.75" x14ac:dyDescent="0.2">
      <c r="A10" s="101">
        <f t="shared" si="0"/>
        <v>339.52499999999998</v>
      </c>
      <c r="B10" s="205" t="s">
        <v>6</v>
      </c>
      <c r="C10" s="206">
        <v>339.90661999999998</v>
      </c>
      <c r="D10" s="195">
        <v>339.52499999999998</v>
      </c>
      <c r="E10" s="230">
        <f>IFERROR(D10/C10*100,0)</f>
        <v>99.887727988351628</v>
      </c>
      <c r="F10" s="230">
        <v>393.39127000000002</v>
      </c>
      <c r="G10" s="83">
        <f>IFERROR(D10-F10,"")</f>
        <v>-53.866270000000043</v>
      </c>
      <c r="H10" s="308">
        <v>959.9</v>
      </c>
      <c r="I10" s="230">
        <v>1246.6351999999999</v>
      </c>
      <c r="J10" s="308">
        <f>IFERROR(I10/H10*100,"")</f>
        <v>129.87136160016667</v>
      </c>
      <c r="K10" s="131">
        <v>1273.6966</v>
      </c>
      <c r="L10" s="83">
        <f>IFERROR(I10-K10,"")</f>
        <v>-27.061400000000049</v>
      </c>
      <c r="M10" s="95">
        <f>IFERROR(IF(D10&gt;0,I10/D10*10,""),"")</f>
        <v>36.717037037037038</v>
      </c>
      <c r="N10" s="74">
        <f>IFERROR(IF(F10&gt;0,K10/F10*10,""),"")</f>
        <v>32.37734787556419</v>
      </c>
      <c r="O10" s="99">
        <f t="shared" si="1"/>
        <v>4.3396891614728474</v>
      </c>
      <c r="P10" s="117"/>
      <c r="Q10" s="3" t="s">
        <v>160</v>
      </c>
    </row>
    <row r="11" spans="1:18" s="1" customFormat="1" ht="15.75" x14ac:dyDescent="0.2">
      <c r="A11" s="101">
        <f t="shared" si="0"/>
        <v>14.538712</v>
      </c>
      <c r="B11" s="205" t="s">
        <v>7</v>
      </c>
      <c r="C11" s="206">
        <v>15.044</v>
      </c>
      <c r="D11" s="195">
        <v>14.538712</v>
      </c>
      <c r="E11" s="230">
        <f>IFERROR(D11/C11*100,0)</f>
        <v>96.641265620845516</v>
      </c>
      <c r="F11" s="230">
        <v>12.929112</v>
      </c>
      <c r="G11" s="83">
        <f>IFERROR(D11-F11,"")</f>
        <v>1.6096000000000004</v>
      </c>
      <c r="H11" s="308">
        <v>28.439</v>
      </c>
      <c r="I11" s="230">
        <v>36.330683999999998</v>
      </c>
      <c r="J11" s="308">
        <f>IFERROR(I11/H11*100,"")</f>
        <v>127.74951299272126</v>
      </c>
      <c r="K11" s="131">
        <v>22.558544000000001</v>
      </c>
      <c r="L11" s="83">
        <f>IFERROR(I11-K11,"")</f>
        <v>13.772139999999997</v>
      </c>
      <c r="M11" s="95">
        <f>IFERROR(IF(D11&gt;0,I11/D11*10,""),"")</f>
        <v>24.98892886797675</v>
      </c>
      <c r="N11" s="74">
        <f>IFERROR(IF(F11&gt;0,K11/F11*10,""),"")</f>
        <v>17.44786803610333</v>
      </c>
      <c r="O11" s="99">
        <f t="shared" si="1"/>
        <v>7.5410608318734198</v>
      </c>
      <c r="P11" s="117"/>
      <c r="Q11" s="3" t="s">
        <v>160</v>
      </c>
    </row>
    <row r="12" spans="1:18" s="1" customFormat="1" ht="15.75" x14ac:dyDescent="0.2">
      <c r="A12" s="101">
        <f t="shared" si="0"/>
        <v>9.3558000000000003</v>
      </c>
      <c r="B12" s="205" t="s">
        <v>8</v>
      </c>
      <c r="C12" s="206">
        <v>9.8849999999999998</v>
      </c>
      <c r="D12" s="195">
        <v>9.3558000000000003</v>
      </c>
      <c r="E12" s="230">
        <f>IFERROR(D12/C12*100,0)</f>
        <v>94.646433990895304</v>
      </c>
      <c r="F12" s="230">
        <v>7.6134079999999997</v>
      </c>
      <c r="G12" s="83">
        <f>IFERROR(D12-F12,"")</f>
        <v>1.7423920000000006</v>
      </c>
      <c r="H12" s="308">
        <v>20</v>
      </c>
      <c r="I12" s="230">
        <v>29.8782</v>
      </c>
      <c r="J12" s="308">
        <f>IFERROR(I12/H12*100,"")</f>
        <v>149.39100000000002</v>
      </c>
      <c r="K12" s="131">
        <v>13.549814</v>
      </c>
      <c r="L12" s="83">
        <f>IFERROR(I12-K12,"")</f>
        <v>16.328386000000002</v>
      </c>
      <c r="M12" s="95">
        <f>IFERROR(IF(D12&gt;0,I12/D12*10,""),"")</f>
        <v>31.93548387096774</v>
      </c>
      <c r="N12" s="74">
        <f>IFERROR(IF(F12&gt;0,K12/F12*10,""),"")</f>
        <v>17.797304439746298</v>
      </c>
      <c r="O12" s="99">
        <f t="shared" si="1"/>
        <v>14.138179431221442</v>
      </c>
      <c r="P12" s="117"/>
      <c r="Q12" s="3" t="s">
        <v>160</v>
      </c>
    </row>
    <row r="13" spans="1:18" s="1" customFormat="1" ht="15.75" x14ac:dyDescent="0.2">
      <c r="A13" s="101">
        <f t="shared" si="0"/>
        <v>5.4072500000000003</v>
      </c>
      <c r="B13" s="205" t="s">
        <v>9</v>
      </c>
      <c r="C13" s="206">
        <v>5.633</v>
      </c>
      <c r="D13" s="195">
        <v>5.4072500000000003</v>
      </c>
      <c r="E13" s="230">
        <f>IFERROR(D13/C13*100,0)</f>
        <v>95.992366412213741</v>
      </c>
      <c r="F13" s="230">
        <v>6.8941179999999997</v>
      </c>
      <c r="G13" s="83">
        <f>IFERROR(D13-F13,"")</f>
        <v>-1.4868679999999994</v>
      </c>
      <c r="H13" s="308">
        <v>11.726000000000001</v>
      </c>
      <c r="I13" s="230">
        <v>14.936081999999999</v>
      </c>
      <c r="J13" s="308">
        <f>IFERROR(I13/H13*100,"")</f>
        <v>127.37576326112909</v>
      </c>
      <c r="K13" s="131">
        <v>12.336577999999999</v>
      </c>
      <c r="L13" s="83">
        <f>IFERROR(I13-K13,"")</f>
        <v>2.5995039999999996</v>
      </c>
      <c r="M13" s="95">
        <f>IFERROR(IF(D13&gt;0,I13/D13*10,""),"")</f>
        <v>27.622325581395344</v>
      </c>
      <c r="N13" s="74">
        <f>IFERROR(IF(F13&gt;0,K13/F13*10,""),"")</f>
        <v>17.894352838173063</v>
      </c>
      <c r="O13" s="99">
        <f t="shared" si="1"/>
        <v>9.7279727432222813</v>
      </c>
      <c r="P13" s="117"/>
      <c r="Q13" s="3" t="s">
        <v>160</v>
      </c>
    </row>
    <row r="14" spans="1:18" s="1" customFormat="1" ht="15.75" x14ac:dyDescent="0.2">
      <c r="A14" s="101">
        <f t="shared" si="0"/>
        <v>176.63146800000001</v>
      </c>
      <c r="B14" s="205" t="s">
        <v>10</v>
      </c>
      <c r="C14" s="206">
        <v>175.61609999999999</v>
      </c>
      <c r="D14" s="195">
        <v>176.63146800000001</v>
      </c>
      <c r="E14" s="230">
        <f>IFERROR(D14/C14*100,0)</f>
        <v>100.57817478010276</v>
      </c>
      <c r="F14" s="230">
        <v>176.31658999999999</v>
      </c>
      <c r="G14" s="83">
        <f>IFERROR(D14-F14,"")</f>
        <v>0.31487800000002153</v>
      </c>
      <c r="H14" s="308">
        <v>724</v>
      </c>
      <c r="I14" s="230">
        <v>895.12370999999996</v>
      </c>
      <c r="J14" s="308">
        <f>IFERROR(I14/H14*100,"")</f>
        <v>123.63587154696131</v>
      </c>
      <c r="K14" s="131">
        <v>747.22662000000003</v>
      </c>
      <c r="L14" s="83">
        <f>IFERROR(I14-K14,"")</f>
        <v>147.89708999999993</v>
      </c>
      <c r="M14" s="95">
        <f>IFERROR(IF(D14&gt;0,I14/D14*10,""),"")</f>
        <v>50.677476677032431</v>
      </c>
      <c r="N14" s="74">
        <f>IFERROR(IF(F14&gt;0,K14/F14*10,""),"")</f>
        <v>42.379824836675894</v>
      </c>
      <c r="O14" s="99">
        <f t="shared" si="1"/>
        <v>8.2976518403565365</v>
      </c>
      <c r="P14" s="117"/>
      <c r="Q14" s="3" t="s">
        <v>160</v>
      </c>
    </row>
    <row r="15" spans="1:18" s="1" customFormat="1" ht="15.75" x14ac:dyDescent="0.2">
      <c r="A15" s="101">
        <f t="shared" si="0"/>
        <v>166.99600000000001</v>
      </c>
      <c r="B15" s="205" t="s">
        <v>11</v>
      </c>
      <c r="C15" s="206">
        <v>173.15366</v>
      </c>
      <c r="D15" s="195">
        <v>166.99600000000001</v>
      </c>
      <c r="E15" s="230">
        <f>IFERROR(D15/C15*100,0)</f>
        <v>96.443817589532912</v>
      </c>
      <c r="F15" s="230">
        <v>192.34719999999999</v>
      </c>
      <c r="G15" s="83">
        <f>IFERROR(D15-F15,"")</f>
        <v>-25.351199999999977</v>
      </c>
      <c r="H15" s="308">
        <v>748</v>
      </c>
      <c r="I15" s="230">
        <v>739.61120000000005</v>
      </c>
      <c r="J15" s="308">
        <f>IFERROR(I15/H15*100,"")</f>
        <v>98.878502673796802</v>
      </c>
      <c r="K15" s="131">
        <v>714.05879999999991</v>
      </c>
      <c r="L15" s="83">
        <f>IFERROR(I15-K15,"")</f>
        <v>25.552400000000148</v>
      </c>
      <c r="M15" s="95">
        <f>IFERROR(IF(D15&gt;0,I15/D15*10,""),"")</f>
        <v>44.289156626506028</v>
      </c>
      <c r="N15" s="74">
        <f>IFERROR(IF(F15&gt;0,K15/F15*10,""),"")</f>
        <v>37.123430962343093</v>
      </c>
      <c r="O15" s="99">
        <f t="shared" si="1"/>
        <v>7.1657256641629345</v>
      </c>
      <c r="P15" s="117"/>
      <c r="Q15" s="3" t="s">
        <v>160</v>
      </c>
    </row>
    <row r="16" spans="1:18" s="1" customFormat="1" ht="15.75" x14ac:dyDescent="0.2">
      <c r="A16" s="101">
        <f t="shared" si="0"/>
        <v>33.684904000000003</v>
      </c>
      <c r="B16" s="205" t="s">
        <v>58</v>
      </c>
      <c r="C16" s="206">
        <v>33.483685999999999</v>
      </c>
      <c r="D16" s="195">
        <v>33.684904000000003</v>
      </c>
      <c r="E16" s="230">
        <f>IFERROR(D16/C16*100,0)</f>
        <v>100.60094339673358</v>
      </c>
      <c r="F16" s="230">
        <v>38.215927999999998</v>
      </c>
      <c r="G16" s="83">
        <f>IFERROR(D16-F16,"")</f>
        <v>-4.5310239999999951</v>
      </c>
      <c r="H16" s="308">
        <v>80.400000000000006</v>
      </c>
      <c r="I16" s="230">
        <v>123.27020999999999</v>
      </c>
      <c r="J16" s="308">
        <f>IFERROR(I16/H16*100,"")</f>
        <v>153.32115671641787</v>
      </c>
      <c r="K16" s="131">
        <v>98.030676</v>
      </c>
      <c r="L16" s="83">
        <f>IFERROR(I16-K16,"")</f>
        <v>25.239533999999992</v>
      </c>
      <c r="M16" s="95">
        <f>IFERROR(IF(D16&gt;0,I16/D16*10,""),"")</f>
        <v>36.595090192330659</v>
      </c>
      <c r="N16" s="74">
        <f>IFERROR(IF(F16&gt;0,K16/F16*10,""),"")</f>
        <v>25.651784774139202</v>
      </c>
      <c r="O16" s="99">
        <f t="shared" si="1"/>
        <v>10.943305418191457</v>
      </c>
      <c r="P16" s="117"/>
      <c r="Q16" s="3" t="s">
        <v>160</v>
      </c>
    </row>
    <row r="17" spans="1:18" s="1" customFormat="1" ht="15.75" x14ac:dyDescent="0.2">
      <c r="A17" s="101">
        <f t="shared" si="0"/>
        <v>138.00391497999999</v>
      </c>
      <c r="B17" s="205" t="s">
        <v>12</v>
      </c>
      <c r="C17" s="206">
        <v>137.18082999999999</v>
      </c>
      <c r="D17" s="195">
        <v>138.00391497999999</v>
      </c>
      <c r="E17" s="230">
        <f>IFERROR(D17/C17*100,0)</f>
        <v>100.6</v>
      </c>
      <c r="F17" s="230">
        <v>151.38288</v>
      </c>
      <c r="G17" s="83">
        <f>IFERROR(D17-F17,"")</f>
        <v>-13.37896502000001</v>
      </c>
      <c r="H17" s="308">
        <v>560.37</v>
      </c>
      <c r="I17" s="230">
        <v>609.69635999999991</v>
      </c>
      <c r="J17" s="308">
        <f>IFERROR(I17/H17*100,"")</f>
        <v>108.80246265860055</v>
      </c>
      <c r="K17" s="131">
        <v>591.80967999999996</v>
      </c>
      <c r="L17" s="83">
        <f>IFERROR(I17-K17,"")</f>
        <v>17.886679999999956</v>
      </c>
      <c r="M17" s="95">
        <f>IFERROR(IF(D17&gt;0,I17/D17*10,""),"")</f>
        <v>44.17964230133321</v>
      </c>
      <c r="N17" s="74">
        <f>IFERROR(IF(F17&gt;0,K17/F17*10,""),"")</f>
        <v>39.093567251461984</v>
      </c>
      <c r="O17" s="99">
        <f t="shared" si="1"/>
        <v>5.0860750498712264</v>
      </c>
      <c r="P17" s="117"/>
      <c r="Q17" s="3" t="s">
        <v>160</v>
      </c>
    </row>
    <row r="18" spans="1:18" s="1" customFormat="1" ht="15.75" x14ac:dyDescent="0.2">
      <c r="A18" s="101">
        <f t="shared" si="0"/>
        <v>147.41722800000002</v>
      </c>
      <c r="B18" s="205" t="s">
        <v>13</v>
      </c>
      <c r="C18" s="206">
        <v>153.17663999999999</v>
      </c>
      <c r="D18" s="195">
        <v>147.41722800000002</v>
      </c>
      <c r="E18" s="230">
        <f>IFERROR(D18/C18*100,0)</f>
        <v>96.240019365877217</v>
      </c>
      <c r="F18" s="230">
        <v>160.75880000000001</v>
      </c>
      <c r="G18" s="83">
        <f>IFERROR(D18-F18,"")</f>
        <v>-13.341571999999985</v>
      </c>
      <c r="H18" s="308">
        <v>543.29999999999995</v>
      </c>
      <c r="I18" s="230">
        <v>597.69176199999993</v>
      </c>
      <c r="J18" s="308">
        <f>IFERROR(I18/H18*100,"")</f>
        <v>110.01136793668323</v>
      </c>
      <c r="K18" s="131">
        <v>537.20399999999995</v>
      </c>
      <c r="L18" s="83">
        <f>IFERROR(I18-K18,"")</f>
        <v>60.487761999999975</v>
      </c>
      <c r="M18" s="95">
        <f>IFERROR(IF(D18&gt;0,I18/D18*10,""),"")</f>
        <v>40.544227435886924</v>
      </c>
      <c r="N18" s="74">
        <f>IFERROR(IF(F18&gt;0,K18/F18*10,""),"")</f>
        <v>33.416770963704622</v>
      </c>
      <c r="O18" s="99">
        <f t="shared" si="1"/>
        <v>7.1274564721823026</v>
      </c>
      <c r="P18" s="117"/>
      <c r="Q18" s="3" t="s">
        <v>160</v>
      </c>
    </row>
    <row r="19" spans="1:18" s="1" customFormat="1" ht="15.75" x14ac:dyDescent="0.2">
      <c r="A19" s="101">
        <f t="shared" si="0"/>
        <v>22.284912000000002</v>
      </c>
      <c r="B19" s="205" t="s">
        <v>14</v>
      </c>
      <c r="C19" s="206">
        <v>22.521899999999999</v>
      </c>
      <c r="D19" s="195">
        <v>22.284912000000002</v>
      </c>
      <c r="E19" s="230">
        <f>IFERROR(D19/C19*100,0)</f>
        <v>98.947744195649577</v>
      </c>
      <c r="F19" s="230">
        <v>24.546399999999998</v>
      </c>
      <c r="G19" s="83">
        <f>IFERROR(D19-F19,"")</f>
        <v>-2.2614879999999964</v>
      </c>
      <c r="H19" s="308">
        <v>42.4</v>
      </c>
      <c r="I19" s="230">
        <v>59.303700000000006</v>
      </c>
      <c r="J19" s="308">
        <f>IFERROR(I19/H19*100,"")</f>
        <v>139.86721698113209</v>
      </c>
      <c r="K19" s="131">
        <v>52.915600000000005</v>
      </c>
      <c r="L19" s="83">
        <f>IFERROR(I19-K19,"")</f>
        <v>6.3881000000000014</v>
      </c>
      <c r="M19" s="95">
        <f>IFERROR(IF(D19&gt;0,I19/D19*10,""),"")</f>
        <v>26.611592632719393</v>
      </c>
      <c r="N19" s="74">
        <f>IFERROR(IF(F19&gt;0,K19/F19*10,""),"")</f>
        <v>21.557377049180332</v>
      </c>
      <c r="O19" s="99">
        <f t="shared" si="1"/>
        <v>5.0542155835390616</v>
      </c>
      <c r="P19" s="117"/>
      <c r="Q19" s="3" t="s">
        <v>160</v>
      </c>
    </row>
    <row r="20" spans="1:18" s="1" customFormat="1" ht="15.75" x14ac:dyDescent="0.2">
      <c r="A20" s="101">
        <f t="shared" si="0"/>
        <v>220.38944999999998</v>
      </c>
      <c r="B20" s="205" t="s">
        <v>15</v>
      </c>
      <c r="C20" s="206">
        <v>221.02780000000001</v>
      </c>
      <c r="D20" s="195">
        <v>220.38944999999998</v>
      </c>
      <c r="E20" s="230">
        <f>IFERROR(D20/C20*100,0)</f>
        <v>99.71119017607738</v>
      </c>
      <c r="F20" s="230">
        <v>277.98999199999997</v>
      </c>
      <c r="G20" s="83">
        <f>IFERROR(D20-F20,"")</f>
        <v>-57.60054199999999</v>
      </c>
      <c r="H20" s="308">
        <v>868</v>
      </c>
      <c r="I20" s="230">
        <v>779.34015199999999</v>
      </c>
      <c r="J20" s="308">
        <f>IFERROR(I20/H20*100,"")</f>
        <v>89.78573179723503</v>
      </c>
      <c r="K20" s="131">
        <v>908.61215800000002</v>
      </c>
      <c r="L20" s="83">
        <f>IFERROR(I20-K20,"")</f>
        <v>-129.27200600000003</v>
      </c>
      <c r="M20" s="95">
        <f>IFERROR(IF(D20&gt;0,I20/D20*10,""),"")</f>
        <v>35.361953668834879</v>
      </c>
      <c r="N20" s="74">
        <f>IFERROR(IF(F20&gt;0,K20/F20*10,""),"")</f>
        <v>32.685067237960141</v>
      </c>
      <c r="O20" s="99">
        <f t="shared" si="1"/>
        <v>2.6768864308747382</v>
      </c>
      <c r="P20" s="117"/>
      <c r="Q20" s="3" t="s">
        <v>160</v>
      </c>
    </row>
    <row r="21" spans="1:18" s="1" customFormat="1" ht="15.75" x14ac:dyDescent="0.2">
      <c r="A21" s="101">
        <f t="shared" si="0"/>
        <v>3.2664819999999999</v>
      </c>
      <c r="B21" s="205" t="s">
        <v>16</v>
      </c>
      <c r="C21" s="206">
        <v>3.8685</v>
      </c>
      <c r="D21" s="195">
        <v>3.2664819999999999</v>
      </c>
      <c r="E21" s="230">
        <f>IFERROR(D21/C21*100,0)</f>
        <v>84.437947524880443</v>
      </c>
      <c r="F21" s="230">
        <v>7.3437999999999999</v>
      </c>
      <c r="G21" s="83">
        <f>IFERROR(D21-F21,"")</f>
        <v>-4.077318</v>
      </c>
      <c r="H21" s="308">
        <v>7.41</v>
      </c>
      <c r="I21" s="230">
        <v>9.1022879999999997</v>
      </c>
      <c r="J21" s="308">
        <f>IFERROR(I21/H21*100,"")</f>
        <v>122.8378947368421</v>
      </c>
      <c r="K21" s="131">
        <v>14.540724000000001</v>
      </c>
      <c r="L21" s="83">
        <f>IFERROR(I21-K21,"")</f>
        <v>-5.4384360000000012</v>
      </c>
      <c r="M21" s="95">
        <f>IFERROR(IF(D21&gt;0,I21/D21*10,""),"")</f>
        <v>27.865722205112412</v>
      </c>
      <c r="N21" s="74">
        <f>IFERROR(IF(F21&gt;0,K21/F21*10,""),"")</f>
        <v>19.8</v>
      </c>
      <c r="O21" s="99">
        <f t="shared" si="1"/>
        <v>8.0657222051124116</v>
      </c>
      <c r="P21" s="117"/>
      <c r="Q21" s="3" t="s">
        <v>160</v>
      </c>
    </row>
    <row r="22" spans="1:18" s="1" customFormat="1" ht="15.75" x14ac:dyDescent="0.2">
      <c r="A22" s="101">
        <f t="shared" si="0"/>
        <v>105.63</v>
      </c>
      <c r="B22" s="205" t="s">
        <v>17</v>
      </c>
      <c r="C22" s="206">
        <v>109.64062</v>
      </c>
      <c r="D22" s="195">
        <v>105.63</v>
      </c>
      <c r="E22" s="230">
        <f>IFERROR(D22/C22*100,0)</f>
        <v>96.342030900591396</v>
      </c>
      <c r="F22" s="230">
        <v>100.70059999999999</v>
      </c>
      <c r="G22" s="83">
        <f>IFERROR(D22-F22,"")</f>
        <v>4.9294000000000011</v>
      </c>
      <c r="H22" s="308">
        <v>350</v>
      </c>
      <c r="I22" s="230">
        <v>434.18960000000004</v>
      </c>
      <c r="J22" s="308">
        <f>IFERROR(I22/H22*100,"")</f>
        <v>124.05417142857145</v>
      </c>
      <c r="K22" s="131">
        <v>356.82819999999998</v>
      </c>
      <c r="L22" s="83">
        <f>IFERROR(I22-K22,"")</f>
        <v>77.36140000000006</v>
      </c>
      <c r="M22" s="95">
        <f>IFERROR(IF(D22&gt;0,I22/D22*10,""),"")</f>
        <v>41.104761904761908</v>
      </c>
      <c r="N22" s="74">
        <f>IFERROR(IF(F22&gt;0,K22/F22*10,""),"")</f>
        <v>35.434565434565435</v>
      </c>
      <c r="O22" s="99">
        <f t="shared" si="1"/>
        <v>5.6701964701964727</v>
      </c>
      <c r="P22" s="117"/>
      <c r="Q22" s="3" t="s">
        <v>160</v>
      </c>
    </row>
    <row r="23" spans="1:18" s="1" customFormat="1" ht="15.75" x14ac:dyDescent="0.2">
      <c r="A23" s="101">
        <f t="shared" si="0"/>
        <v>13.908956</v>
      </c>
      <c r="B23" s="205" t="s">
        <v>18</v>
      </c>
      <c r="C23" s="206">
        <v>14.80034</v>
      </c>
      <c r="D23" s="195">
        <v>13.908956</v>
      </c>
      <c r="E23" s="230">
        <f>IFERROR(D23/C23*100,0)</f>
        <v>93.97727349506836</v>
      </c>
      <c r="F23" s="230">
        <v>9.8014580000000002</v>
      </c>
      <c r="G23" s="83">
        <f>IFERROR(D23-F23,"")</f>
        <v>4.1074979999999996</v>
      </c>
      <c r="H23" s="308">
        <v>25.891999999999999</v>
      </c>
      <c r="I23" s="230">
        <v>47.180394</v>
      </c>
      <c r="J23" s="308">
        <f>IFERROR(I23/H23*100,"")</f>
        <v>182.21996755754674</v>
      </c>
      <c r="K23" s="131">
        <v>17.307224000000001</v>
      </c>
      <c r="L23" s="83">
        <f>IFERROR(I23-K23,"")</f>
        <v>29.873169999999998</v>
      </c>
      <c r="M23" s="95">
        <f>IFERROR(IF(D23&gt;0,I23/D23*10,""),"")</f>
        <v>33.92087371618689</v>
      </c>
      <c r="N23" s="74">
        <f>IFERROR(IF(F23&gt;0,K23/F23*10,""),"")</f>
        <v>17.657805604023402</v>
      </c>
      <c r="O23" s="99">
        <f t="shared" si="1"/>
        <v>16.263068112163488</v>
      </c>
      <c r="P23" s="117"/>
      <c r="Q23" s="3" t="s">
        <v>160</v>
      </c>
    </row>
    <row r="24" spans="1:18" s="1" customFormat="1" ht="15.75" hidden="1" x14ac:dyDescent="0.2">
      <c r="A24" s="101" t="e">
        <f t="shared" si="0"/>
        <v>#VALUE!</v>
      </c>
      <c r="B24" s="205" t="s">
        <v>153</v>
      </c>
      <c r="C24" s="206">
        <v>2.65E-3</v>
      </c>
      <c r="D24" s="195" t="e">
        <v>#VALUE!</v>
      </c>
      <c r="E24" s="230">
        <f>IFERROR(D24/C24*100,0)</f>
        <v>0</v>
      </c>
      <c r="F24" s="230" t="e">
        <v>#VALUE!</v>
      </c>
      <c r="G24" s="83" t="str">
        <f>IFERROR(D24-F24,"")</f>
        <v/>
      </c>
      <c r="H24" s="308">
        <v>0</v>
      </c>
      <c r="I24" s="230" t="e">
        <v>#VALUE!</v>
      </c>
      <c r="J24" s="308" t="str">
        <f>IFERROR(I24/H24*100,"")</f>
        <v/>
      </c>
      <c r="K24" s="131" t="e">
        <v>#VALUE!</v>
      </c>
      <c r="L24" s="83" t="str">
        <f>IFERROR(I24-K24,"")</f>
        <v/>
      </c>
      <c r="M24" s="95" t="str">
        <f>IFERROR(IF(D24&gt;0,I24/D24*10,""),"")</f>
        <v/>
      </c>
      <c r="N24" s="74" t="str">
        <f>IFERROR(IF(F24&gt;0,K24/F24*10,""),"")</f>
        <v/>
      </c>
      <c r="O24" s="99">
        <f t="shared" si="1"/>
        <v>0</v>
      </c>
      <c r="P24" s="117"/>
      <c r="Q24" s="3" t="s">
        <v>160</v>
      </c>
    </row>
    <row r="25" spans="1:18" s="13" customFormat="1" ht="15.75" x14ac:dyDescent="0.25">
      <c r="A25" s="101">
        <f t="shared" si="0"/>
        <v>108.253648</v>
      </c>
      <c r="B25" s="203" t="s">
        <v>19</v>
      </c>
      <c r="C25" s="204">
        <v>111.4363</v>
      </c>
      <c r="D25" s="194">
        <v>108.253648</v>
      </c>
      <c r="E25" s="236">
        <f>IFERROR(D25/C25*100,0)</f>
        <v>97.143971937331003</v>
      </c>
      <c r="F25" s="231">
        <v>98.59604800000001</v>
      </c>
      <c r="G25" s="82">
        <f>IFERROR(D25-F25,"")</f>
        <v>9.657599999999988</v>
      </c>
      <c r="H25" s="307">
        <v>246.58</v>
      </c>
      <c r="I25" s="236">
        <v>306.09058999999996</v>
      </c>
      <c r="J25" s="351">
        <f>IFERROR(I25/H25*100,"")</f>
        <v>124.13439451699244</v>
      </c>
      <c r="K25" s="229">
        <v>211.32438399999995</v>
      </c>
      <c r="L25" s="82">
        <f>IFERROR(I25-K25,"")</f>
        <v>94.766206000000011</v>
      </c>
      <c r="M25" s="94">
        <f>IFERROR(IF(D25&gt;0,I25/D25*10,""),"")</f>
        <v>28.275314103040664</v>
      </c>
      <c r="N25" s="73">
        <f>IFERROR(IF(F25&gt;0,K25/F25*10,""),"")</f>
        <v>21.433352379397594</v>
      </c>
      <c r="O25" s="98">
        <f t="shared" si="1"/>
        <v>6.8419617236430703</v>
      </c>
      <c r="P25" s="117"/>
      <c r="Q25" s="3" t="s">
        <v>160</v>
      </c>
    </row>
    <row r="26" spans="1:18" s="1" customFormat="1" ht="15.75" hidden="1" x14ac:dyDescent="0.2">
      <c r="A26" s="101" t="str">
        <f t="shared" si="0"/>
        <v>x</v>
      </c>
      <c r="B26" s="205" t="s">
        <v>137</v>
      </c>
      <c r="C26" s="206">
        <v>0.1</v>
      </c>
      <c r="D26" s="195">
        <v>0</v>
      </c>
      <c r="E26" s="230">
        <f>IFERROR(D26/C26*100,0)</f>
        <v>0</v>
      </c>
      <c r="F26" s="230">
        <v>0</v>
      </c>
      <c r="G26" s="84">
        <f>IFERROR(D26-F26,"")</f>
        <v>0</v>
      </c>
      <c r="H26" s="309">
        <v>0</v>
      </c>
      <c r="I26" s="230">
        <v>0</v>
      </c>
      <c r="J26" s="308" t="str">
        <f>IFERROR(I26/H26*100,"")</f>
        <v/>
      </c>
      <c r="K26" s="131">
        <v>0</v>
      </c>
      <c r="L26" s="84">
        <f>IFERROR(I26-K26,"")</f>
        <v>0</v>
      </c>
      <c r="M26" s="95" t="str">
        <f>IFERROR(IF(D26&gt;0,I26/D26*10,""),"")</f>
        <v/>
      </c>
      <c r="N26" s="75" t="str">
        <f>IFERROR(IF(F26&gt;0,K26/F26*10,""),"")</f>
        <v/>
      </c>
      <c r="O26" s="141">
        <f t="shared" si="1"/>
        <v>0</v>
      </c>
      <c r="P26" s="117"/>
      <c r="Q26" s="3" t="s">
        <v>160</v>
      </c>
      <c r="R26" s="48"/>
    </row>
    <row r="27" spans="1:18" s="1" customFormat="1" ht="15.75" hidden="1" x14ac:dyDescent="0.2">
      <c r="A27" s="101" t="str">
        <f t="shared" si="0"/>
        <v>x</v>
      </c>
      <c r="B27" s="205" t="s">
        <v>20</v>
      </c>
      <c r="C27" s="206">
        <v>1.6000000000000001E-4</v>
      </c>
      <c r="D27" s="195">
        <v>0</v>
      </c>
      <c r="E27" s="230">
        <f>IFERROR(D27/C27*100,0)</f>
        <v>0</v>
      </c>
      <c r="F27" s="230">
        <v>0</v>
      </c>
      <c r="G27" s="84">
        <f>IFERROR(D27-F27,"")</f>
        <v>0</v>
      </c>
      <c r="H27" s="309">
        <v>0</v>
      </c>
      <c r="I27" s="230">
        <v>0</v>
      </c>
      <c r="J27" s="308" t="str">
        <f>IFERROR(I27/H27*100,"")</f>
        <v/>
      </c>
      <c r="K27" s="131">
        <v>0</v>
      </c>
      <c r="L27" s="84">
        <f>IFERROR(I27-K27,"")</f>
        <v>0</v>
      </c>
      <c r="M27" s="95" t="str">
        <f>IFERROR(IF(D27&gt;0,I27/D27*10,""),"")</f>
        <v/>
      </c>
      <c r="N27" s="75" t="str">
        <f>IFERROR(IF(F27&gt;0,K27/F27*10,""),"")</f>
        <v/>
      </c>
      <c r="O27" s="141">
        <f t="shared" si="1"/>
        <v>0</v>
      </c>
      <c r="P27" s="117"/>
      <c r="Q27" s="3" t="s">
        <v>161</v>
      </c>
    </row>
    <row r="28" spans="1:18" s="1" customFormat="1" ht="15.75" x14ac:dyDescent="0.2">
      <c r="A28" s="101">
        <f t="shared" si="0"/>
        <v>0.20421800000000001</v>
      </c>
      <c r="B28" s="205" t="s">
        <v>21</v>
      </c>
      <c r="C28" s="206">
        <v>0.48642000000000002</v>
      </c>
      <c r="D28" s="195">
        <v>0.20421800000000001</v>
      </c>
      <c r="E28" s="230">
        <f>IFERROR(D28/C28*100,0)</f>
        <v>41.983882241684142</v>
      </c>
      <c r="F28" s="230">
        <v>0.34606399999999998</v>
      </c>
      <c r="G28" s="84">
        <f>IFERROR(D28-F28,"")</f>
        <v>-0.14184599999999997</v>
      </c>
      <c r="H28" s="309">
        <v>0.2</v>
      </c>
      <c r="I28" s="230">
        <v>0.405418</v>
      </c>
      <c r="J28" s="308">
        <f>IFERROR(I28/H28*100,"")</f>
        <v>202.70899999999997</v>
      </c>
      <c r="K28" s="131">
        <v>0.59152799999999994</v>
      </c>
      <c r="L28" s="84">
        <f>IFERROR(I28-K28,"")</f>
        <v>-0.18610999999999994</v>
      </c>
      <c r="M28" s="95">
        <f>IFERROR(IF(D28&gt;0,I28/D28*10,""),"")</f>
        <v>19.852216748768473</v>
      </c>
      <c r="N28" s="75">
        <f>IFERROR(IF(F28&gt;0,K28/F28*10,""),"")</f>
        <v>17.093023255813954</v>
      </c>
      <c r="O28" s="141">
        <f t="shared" si="1"/>
        <v>2.7591934929545197</v>
      </c>
      <c r="P28" s="117"/>
      <c r="Q28" s="3" t="s">
        <v>160</v>
      </c>
    </row>
    <row r="29" spans="1:18" s="1" customFormat="1" ht="15.75" hidden="1" x14ac:dyDescent="0.2">
      <c r="A29" s="101" t="e">
        <f t="shared" si="0"/>
        <v>#VALUE!</v>
      </c>
      <c r="B29" s="205"/>
      <c r="C29" s="206">
        <v>0.48642000000000002</v>
      </c>
      <c r="D29" s="195" t="e">
        <v>#VALUE!</v>
      </c>
      <c r="E29" s="230">
        <f>IFERROR(D29/C29*100,0)</f>
        <v>0</v>
      </c>
      <c r="F29" s="230" t="e">
        <v>#VALUE!</v>
      </c>
      <c r="G29" s="84" t="str">
        <f>IFERROR(D29-F29,"")</f>
        <v/>
      </c>
      <c r="H29" s="309">
        <v>0</v>
      </c>
      <c r="I29" s="230" t="e">
        <v>#VALUE!</v>
      </c>
      <c r="J29" s="308" t="str">
        <f>IFERROR(I29/H29*100,"")</f>
        <v/>
      </c>
      <c r="K29" s="131" t="e">
        <v>#VALUE!</v>
      </c>
      <c r="L29" s="84" t="str">
        <f>IFERROR(I29-K29,"")</f>
        <v/>
      </c>
      <c r="M29" s="95" t="str">
        <f>IFERROR(IF(D29&gt;0,I29/D29*10,""),"")</f>
        <v/>
      </c>
      <c r="N29" s="75" t="str">
        <f>IFERROR(IF(F29&gt;0,K29/F29*10,""),"")</f>
        <v/>
      </c>
      <c r="O29" s="141">
        <f t="shared" si="1"/>
        <v>0</v>
      </c>
      <c r="P29" s="117"/>
      <c r="Q29" s="3" t="s">
        <v>160</v>
      </c>
    </row>
    <row r="30" spans="1:18" s="1" customFormat="1" ht="15.75" x14ac:dyDescent="0.2">
      <c r="A30" s="101">
        <f t="shared" si="0"/>
        <v>58.815790000000007</v>
      </c>
      <c r="B30" s="205" t="s">
        <v>22</v>
      </c>
      <c r="C30" s="206">
        <v>59.894680000000001</v>
      </c>
      <c r="D30" s="195">
        <v>58.815790000000007</v>
      </c>
      <c r="E30" s="230">
        <f>IFERROR(D30/C30*100,0)</f>
        <v>98.198688097173246</v>
      </c>
      <c r="F30" s="230">
        <v>54.824987999999998</v>
      </c>
      <c r="G30" s="83">
        <f>IFERROR(D30-F30,"")</f>
        <v>3.9908020000000093</v>
      </c>
      <c r="H30" s="308">
        <v>83.4</v>
      </c>
      <c r="I30" s="230">
        <v>117.57625</v>
      </c>
      <c r="J30" s="308">
        <f>IFERROR(I30/H30*100,"")</f>
        <v>140.97871702637889</v>
      </c>
      <c r="K30" s="131">
        <v>75.802099999999996</v>
      </c>
      <c r="L30" s="83">
        <f>IFERROR(I30-K30,"")</f>
        <v>41.774150000000006</v>
      </c>
      <c r="M30" s="95">
        <f>IFERROR(IF(D30&gt;0,I30/D30*10,""),"")</f>
        <v>19.990592662276573</v>
      </c>
      <c r="N30" s="74">
        <f>IFERROR(IF(F30&gt;0,K30/F30*10,""),"")</f>
        <v>13.826195456714007</v>
      </c>
      <c r="O30" s="99">
        <f t="shared" si="1"/>
        <v>6.1643972055625653</v>
      </c>
      <c r="P30" s="117"/>
      <c r="Q30" s="3" t="s">
        <v>160</v>
      </c>
    </row>
    <row r="31" spans="1:18" s="1" customFormat="1" ht="15.75" x14ac:dyDescent="0.2">
      <c r="A31" s="101">
        <f t="shared" si="0"/>
        <v>12.708798</v>
      </c>
      <c r="B31" s="205" t="s">
        <v>83</v>
      </c>
      <c r="C31" s="206">
        <v>12.88758</v>
      </c>
      <c r="D31" s="195">
        <v>12.708798</v>
      </c>
      <c r="E31" s="230">
        <f>IFERROR(D31/C31*100,0)</f>
        <v>98.612757398984144</v>
      </c>
      <c r="F31" s="230">
        <v>12.156504</v>
      </c>
      <c r="G31" s="84">
        <f>IFERROR(D31-F31,"")</f>
        <v>0.55229399999999984</v>
      </c>
      <c r="H31" s="309">
        <v>53</v>
      </c>
      <c r="I31" s="230">
        <v>63.039984000000004</v>
      </c>
      <c r="J31" s="308">
        <f>IFERROR(I31/H31*100,"")</f>
        <v>118.94336603773586</v>
      </c>
      <c r="K31" s="131">
        <v>45.709621999999996</v>
      </c>
      <c r="L31" s="84">
        <f>IFERROR(I31-K31,"")</f>
        <v>17.330362000000008</v>
      </c>
      <c r="M31" s="95">
        <f>IFERROR(IF(D31&gt;0,I31/D31*10,""),"")</f>
        <v>49.603419615293291</v>
      </c>
      <c r="N31" s="75">
        <f>IFERROR(IF(F31&gt;0,K31/F31*10,""),"")</f>
        <v>37.600959947037403</v>
      </c>
      <c r="O31" s="141">
        <f t="shared" si="1"/>
        <v>12.002459668255888</v>
      </c>
      <c r="P31" s="117"/>
      <c r="Q31" s="3" t="s">
        <v>160</v>
      </c>
    </row>
    <row r="32" spans="1:18" s="1" customFormat="1" ht="15.75" x14ac:dyDescent="0.2">
      <c r="A32" s="101">
        <f t="shared" si="0"/>
        <v>26.860199999999999</v>
      </c>
      <c r="B32" s="205" t="s">
        <v>23</v>
      </c>
      <c r="C32" s="206">
        <v>27.093060000000001</v>
      </c>
      <c r="D32" s="195">
        <v>26.860199999999999</v>
      </c>
      <c r="E32" s="230">
        <f>IFERROR(D32/C32*100,0)</f>
        <v>99.140517903846956</v>
      </c>
      <c r="F32" s="230">
        <v>24.734521999999998</v>
      </c>
      <c r="G32" s="83">
        <f>IFERROR(D32-F32,"")</f>
        <v>2.1256780000000006</v>
      </c>
      <c r="H32" s="308">
        <v>87.7</v>
      </c>
      <c r="I32" s="230">
        <v>99.983322000000001</v>
      </c>
      <c r="J32" s="308">
        <f>IFERROR(I32/H32*100,"")</f>
        <v>114.0060684150513</v>
      </c>
      <c r="K32" s="131">
        <v>76.053599999999989</v>
      </c>
      <c r="L32" s="83">
        <f>IFERROR(I32-K32,"")</f>
        <v>23.929722000000012</v>
      </c>
      <c r="M32" s="95">
        <f>IFERROR(IF(D32&gt;0,I32/D32*10,""),"")</f>
        <v>37.223595505617979</v>
      </c>
      <c r="N32" s="74">
        <f>IFERROR(IF(F32&gt;0,K32/F32*10,""),"")</f>
        <v>30.747956237035829</v>
      </c>
      <c r="O32" s="99">
        <f t="shared" si="1"/>
        <v>6.4756392685821496</v>
      </c>
      <c r="P32" s="117"/>
      <c r="Q32" s="3" t="s">
        <v>160</v>
      </c>
    </row>
    <row r="33" spans="1:17" s="1" customFormat="1" ht="15.75" hidden="1" x14ac:dyDescent="0.2">
      <c r="A33" s="101" t="str">
        <f t="shared" si="0"/>
        <v>x</v>
      </c>
      <c r="B33" s="205" t="s">
        <v>24</v>
      </c>
      <c r="C33" s="206"/>
      <c r="D33" s="195">
        <v>0</v>
      </c>
      <c r="E33" s="230">
        <f>IFERROR(D33/C33*100,0)</f>
        <v>0</v>
      </c>
      <c r="F33" s="230">
        <v>0</v>
      </c>
      <c r="G33" s="84">
        <f>IFERROR(D33-F33,"")</f>
        <v>0</v>
      </c>
      <c r="H33" s="309">
        <v>0</v>
      </c>
      <c r="I33" s="230">
        <v>0</v>
      </c>
      <c r="J33" s="308" t="str">
        <f>IFERROR(I33/H33*100,"")</f>
        <v/>
      </c>
      <c r="K33" s="131">
        <v>0</v>
      </c>
      <c r="L33" s="84">
        <f>IFERROR(I33-K33,"")</f>
        <v>0</v>
      </c>
      <c r="M33" s="95" t="str">
        <f>IFERROR(IF(D33&gt;0,I33/D33*10,""),"")</f>
        <v/>
      </c>
      <c r="N33" s="75" t="str">
        <f>IFERROR(IF(F33&gt;0,K33/F33*10,""),"")</f>
        <v/>
      </c>
      <c r="O33" s="141">
        <f t="shared" si="1"/>
        <v>0</v>
      </c>
      <c r="P33" s="117"/>
      <c r="Q33" s="3" t="s">
        <v>160</v>
      </c>
    </row>
    <row r="34" spans="1:17" s="1" customFormat="1" ht="15.75" x14ac:dyDescent="0.2">
      <c r="A34" s="101">
        <f t="shared" si="0"/>
        <v>1.5693600000000001</v>
      </c>
      <c r="B34" s="205" t="s">
        <v>25</v>
      </c>
      <c r="C34" s="206">
        <v>2.2044000000000001</v>
      </c>
      <c r="D34" s="195">
        <v>1.5693600000000001</v>
      </c>
      <c r="E34" s="230">
        <f>IFERROR(D34/C34*100,0)</f>
        <v>71.192161132280901</v>
      </c>
      <c r="F34" s="230">
        <v>0.66496600000000006</v>
      </c>
      <c r="G34" s="84">
        <f>IFERROR(D34-F34,"")</f>
        <v>0.90439400000000003</v>
      </c>
      <c r="H34" s="309">
        <v>4</v>
      </c>
      <c r="I34" s="230">
        <v>3.7222000000000004</v>
      </c>
      <c r="J34" s="308">
        <f>IFERROR(I34/H34*100,"")</f>
        <v>93.055000000000007</v>
      </c>
      <c r="K34" s="131">
        <v>1.4083999999999999</v>
      </c>
      <c r="L34" s="84">
        <f>IFERROR(I34-K34,"")</f>
        <v>2.3138000000000005</v>
      </c>
      <c r="M34" s="95">
        <f>IFERROR(IF(D34&gt;0,I34/D34*10,""),"")</f>
        <v>23.717948717948719</v>
      </c>
      <c r="N34" s="75">
        <f>IFERROR(IF(F34&gt;0,K34/F34*10,""),"")</f>
        <v>21.180030257186079</v>
      </c>
      <c r="O34" s="141">
        <f t="shared" si="1"/>
        <v>2.5379184607626399</v>
      </c>
      <c r="P34" s="117"/>
      <c r="Q34" s="3" t="s">
        <v>160</v>
      </c>
    </row>
    <row r="35" spans="1:17" s="1" customFormat="1" ht="15.75" x14ac:dyDescent="0.2">
      <c r="A35" s="101">
        <f t="shared" si="0"/>
        <v>8.095282000000001</v>
      </c>
      <c r="B35" s="205" t="s">
        <v>26</v>
      </c>
      <c r="C35" s="206">
        <v>8.77</v>
      </c>
      <c r="D35" s="195">
        <v>8.095282000000001</v>
      </c>
      <c r="E35" s="230">
        <f>IFERROR(D35/C35*100,0)</f>
        <v>92.306522234891702</v>
      </c>
      <c r="F35" s="230">
        <v>5.8690039999999994</v>
      </c>
      <c r="G35" s="83">
        <f>IFERROR(D35-F35,"")</f>
        <v>2.2262780000000015</v>
      </c>
      <c r="H35" s="308">
        <v>18.28</v>
      </c>
      <c r="I35" s="230">
        <v>21.363416000000001</v>
      </c>
      <c r="J35" s="308">
        <f>IFERROR(I35/H35*100,"")</f>
        <v>116.8677024070022</v>
      </c>
      <c r="K35" s="131">
        <v>11.759134</v>
      </c>
      <c r="L35" s="83">
        <f>IFERROR(I35-K35,"")</f>
        <v>9.6042820000000013</v>
      </c>
      <c r="M35" s="95">
        <f>IFERROR(IF(D35&gt;0,I35/D35*10,""),"")</f>
        <v>26.389958990928296</v>
      </c>
      <c r="N35" s="74">
        <f>IFERROR(IF(F35&gt;0,K35/F35*10,""),"")</f>
        <v>20.035995886184438</v>
      </c>
      <c r="O35" s="99">
        <f t="shared" si="1"/>
        <v>6.3539631047438583</v>
      </c>
      <c r="P35" s="117"/>
      <c r="Q35" s="3" t="s">
        <v>160</v>
      </c>
    </row>
    <row r="36" spans="1:17" s="13" customFormat="1" ht="15.75" x14ac:dyDescent="0.25">
      <c r="A36" s="101">
        <f t="shared" si="0"/>
        <v>891.08503879779983</v>
      </c>
      <c r="B36" s="203" t="s">
        <v>59</v>
      </c>
      <c r="C36" s="204">
        <v>893.55955870000003</v>
      </c>
      <c r="D36" s="194">
        <v>891.08503879779983</v>
      </c>
      <c r="E36" s="236">
        <f>IFERROR(D36/C36*100,0)</f>
        <v>99.72307163209129</v>
      </c>
      <c r="F36" s="130">
        <v>1121.9767100000004</v>
      </c>
      <c r="G36" s="82">
        <f>IFERROR(D36-F36,"")</f>
        <v>-230.89167120220054</v>
      </c>
      <c r="H36" s="307">
        <v>2858.5650000000001</v>
      </c>
      <c r="I36" s="236">
        <v>3396.3425160000006</v>
      </c>
      <c r="J36" s="351">
        <f>IFERROR(I36/H36*100,"")</f>
        <v>118.81284896442799</v>
      </c>
      <c r="K36" s="229">
        <v>3474.8779180000001</v>
      </c>
      <c r="L36" s="82">
        <f>IFERROR(I36-K36,"")</f>
        <v>-78.535401999999522</v>
      </c>
      <c r="M36" s="94">
        <f>IFERROR(IF(D36&gt;0,I36/D36*10,""),"")</f>
        <v>38.114684548874806</v>
      </c>
      <c r="N36" s="73">
        <f>IFERROR(IF(F36&gt;0,K36/F36*10,""),"")</f>
        <v>30.97103430961592</v>
      </c>
      <c r="O36" s="98">
        <f t="shared" si="1"/>
        <v>7.1436502392588856</v>
      </c>
      <c r="P36" s="117"/>
      <c r="Q36" s="3" t="s">
        <v>160</v>
      </c>
    </row>
    <row r="37" spans="1:17" s="17" customFormat="1" ht="15.75" x14ac:dyDescent="0.2">
      <c r="A37" s="101">
        <f t="shared" si="0"/>
        <v>11.098192000000001</v>
      </c>
      <c r="B37" s="205" t="s">
        <v>84</v>
      </c>
      <c r="C37" s="206">
        <v>11.060930000000001</v>
      </c>
      <c r="D37" s="195">
        <v>11.098192000000001</v>
      </c>
      <c r="E37" s="230">
        <f>IFERROR(D37/C37*100,0)</f>
        <v>100.33687944865395</v>
      </c>
      <c r="F37" s="230">
        <v>12.829518</v>
      </c>
      <c r="G37" s="84">
        <f>IFERROR(D37-F37,"")</f>
        <v>-1.7313259999999993</v>
      </c>
      <c r="H37" s="309">
        <v>49.682000000000002</v>
      </c>
      <c r="I37" s="230">
        <v>56.136811999999999</v>
      </c>
      <c r="J37" s="308">
        <f>IFERROR(I37/H37*100,"")</f>
        <v>112.99225474014733</v>
      </c>
      <c r="K37" s="131">
        <v>59.536085999999997</v>
      </c>
      <c r="L37" s="84">
        <f>IFERROR(I37-K37,"")</f>
        <v>-3.3992739999999984</v>
      </c>
      <c r="M37" s="95">
        <f>IFERROR(IF(D37&gt;0,I37/D37*10,""),"")</f>
        <v>50.581943437273381</v>
      </c>
      <c r="N37" s="75">
        <f>IFERROR(IF(F37&gt;0,K37/F37*10,""),"")</f>
        <v>46.405551634909436</v>
      </c>
      <c r="O37" s="141">
        <f t="shared" si="1"/>
        <v>4.1763918023639448</v>
      </c>
      <c r="P37" s="117"/>
      <c r="Q37" s="3" t="s">
        <v>160</v>
      </c>
    </row>
    <row r="38" spans="1:17" s="1" customFormat="1" ht="15.75" x14ac:dyDescent="0.2">
      <c r="A38" s="101">
        <f t="shared" si="0"/>
        <v>20.475118000000002</v>
      </c>
      <c r="B38" s="205" t="s">
        <v>85</v>
      </c>
      <c r="C38" s="206">
        <v>25.7681</v>
      </c>
      <c r="D38" s="195">
        <v>20.475118000000002</v>
      </c>
      <c r="E38" s="230">
        <f>IFERROR(D38/C38*100,0)</f>
        <v>79.45916850679717</v>
      </c>
      <c r="F38" s="230">
        <v>27.153952</v>
      </c>
      <c r="G38" s="84">
        <f>IFERROR(D38-F38,"")</f>
        <v>-6.6788339999999984</v>
      </c>
      <c r="H38" s="309">
        <v>33.6</v>
      </c>
      <c r="I38" s="230">
        <v>35.195915999999997</v>
      </c>
      <c r="J38" s="308">
        <f>IFERROR(I38/H38*100,"")</f>
        <v>104.74974999999999</v>
      </c>
      <c r="K38" s="131">
        <v>54.666040000000002</v>
      </c>
      <c r="L38" s="84">
        <f>IFERROR(I38-K38,"")</f>
        <v>-19.470124000000006</v>
      </c>
      <c r="M38" s="95">
        <f>IFERROR(IF(D38&gt;0,I38/D38*10,""),"")</f>
        <v>17.189603498255785</v>
      </c>
      <c r="N38" s="75">
        <f>IFERROR(IF(F38&gt;0,K38/F38*10,""),"")</f>
        <v>20.131890930646115</v>
      </c>
      <c r="O38" s="141">
        <f t="shared" si="1"/>
        <v>-2.9422874323903301</v>
      </c>
      <c r="P38" s="117"/>
      <c r="Q38" s="3" t="s">
        <v>160</v>
      </c>
    </row>
    <row r="39" spans="1:17" s="3" customFormat="1" ht="15.75" x14ac:dyDescent="0.2">
      <c r="A39" s="101">
        <f t="shared" si="0"/>
        <v>187.59619025779998</v>
      </c>
      <c r="B39" s="207" t="s">
        <v>63</v>
      </c>
      <c r="C39" s="206">
        <v>186.47732629999999</v>
      </c>
      <c r="D39" s="195">
        <v>187.59619025779998</v>
      </c>
      <c r="E39" s="230">
        <f>IFERROR(D39/C39*100,0)</f>
        <v>100.6</v>
      </c>
      <c r="F39" s="230">
        <v>204.5198</v>
      </c>
      <c r="G39" s="85">
        <f>IFERROR(D39-F39,"")</f>
        <v>-16.923609742200028</v>
      </c>
      <c r="H39" s="310">
        <v>503.64600000000007</v>
      </c>
      <c r="I39" s="230">
        <v>732.87099999999998</v>
      </c>
      <c r="J39" s="308">
        <f>IFERROR(I39/H39*100,"")</f>
        <v>145.51311834105698</v>
      </c>
      <c r="K39" s="131">
        <v>514.97140000000002</v>
      </c>
      <c r="L39" s="85">
        <f>IFERROR(I39-K39,"")</f>
        <v>217.89959999999996</v>
      </c>
      <c r="M39" s="96">
        <f>IFERROR(IF(D39&gt;0,I39/D39*10,""),"")</f>
        <v>39.066411689537404</v>
      </c>
      <c r="N39" s="75">
        <f>IFERROR(IF(F39&gt;0,K39/F39*10,""),"")</f>
        <v>25.179537629119526</v>
      </c>
      <c r="O39" s="141">
        <f t="shared" si="1"/>
        <v>13.886874060417878</v>
      </c>
      <c r="P39" s="117"/>
      <c r="Q39" s="3" t="s">
        <v>160</v>
      </c>
    </row>
    <row r="40" spans="1:17" s="1" customFormat="1" ht="15.75" x14ac:dyDescent="0.2">
      <c r="A40" s="101">
        <f t="shared" si="0"/>
        <v>195.41550000000001</v>
      </c>
      <c r="B40" s="205" t="s">
        <v>27</v>
      </c>
      <c r="C40" s="206">
        <v>194.25032490000001</v>
      </c>
      <c r="D40" s="195">
        <v>195.41550000000001</v>
      </c>
      <c r="E40" s="230">
        <f>IFERROR(D40/C40*100,0)</f>
        <v>100.59983173804206</v>
      </c>
      <c r="F40" s="230">
        <v>224.88224600000001</v>
      </c>
      <c r="G40" s="84">
        <f>IFERROR(D40-F40,"")</f>
        <v>-29.466746000000001</v>
      </c>
      <c r="H40" s="309">
        <v>1089.4000000000001</v>
      </c>
      <c r="I40" s="230">
        <v>1361.3192000000001</v>
      </c>
      <c r="J40" s="308">
        <f>IFERROR(I40/H40*100,"")</f>
        <v>124.96045529649349</v>
      </c>
      <c r="K40" s="131">
        <v>1344.2141819999999</v>
      </c>
      <c r="L40" s="84">
        <f>IFERROR(I40-K40,"")</f>
        <v>17.1050180000002</v>
      </c>
      <c r="M40" s="95">
        <f>IFERROR(IF(D40&gt;0,I40/D40*10,""),"")</f>
        <v>69.662805662805667</v>
      </c>
      <c r="N40" s="75">
        <f>IFERROR(IF(F40&gt;0,K40/F40*10,""),"")</f>
        <v>59.774135393507223</v>
      </c>
      <c r="O40" s="141">
        <f t="shared" si="1"/>
        <v>9.8886702692984443</v>
      </c>
      <c r="P40" s="117"/>
      <c r="Q40" s="3" t="s">
        <v>160</v>
      </c>
    </row>
    <row r="41" spans="1:17" s="1" customFormat="1" ht="15.75" x14ac:dyDescent="0.2">
      <c r="A41" s="101">
        <f t="shared" si="0"/>
        <v>6.84013604</v>
      </c>
      <c r="B41" s="205" t="s">
        <v>28</v>
      </c>
      <c r="C41" s="206">
        <v>6.7993399999999999</v>
      </c>
      <c r="D41" s="195">
        <v>6.84013604</v>
      </c>
      <c r="E41" s="230">
        <f>IFERROR(D41/C41*100,0)</f>
        <v>100.6</v>
      </c>
      <c r="F41" s="230">
        <v>5.1305999999999994</v>
      </c>
      <c r="G41" s="83">
        <f>IFERROR(D41-F41,"")</f>
        <v>1.7095360400000006</v>
      </c>
      <c r="H41" s="308">
        <v>14.7</v>
      </c>
      <c r="I41" s="230">
        <v>16.416913999999998</v>
      </c>
      <c r="J41" s="308">
        <f>IFERROR(I41/H41*100,"")</f>
        <v>111.67968707482994</v>
      </c>
      <c r="K41" s="131">
        <v>14.365679999999999</v>
      </c>
      <c r="L41" s="83">
        <f>IFERROR(I41-K41,"")</f>
        <v>2.0512339999999991</v>
      </c>
      <c r="M41" s="95">
        <f>IFERROR(IF(D41&gt;0,I41/D41*10,""),"")</f>
        <v>24.0008589068939</v>
      </c>
      <c r="N41" s="74">
        <f>IFERROR(IF(F41&gt;0,K41/F41*10,""),"")</f>
        <v>28.000000000000004</v>
      </c>
      <c r="O41" s="99">
        <f t="shared" si="1"/>
        <v>-3.999141093106104</v>
      </c>
      <c r="P41" s="117"/>
      <c r="Q41" s="3" t="s">
        <v>160</v>
      </c>
    </row>
    <row r="42" spans="1:17" s="1" customFormat="1" ht="15.75" x14ac:dyDescent="0.2">
      <c r="A42" s="101">
        <f t="shared" si="0"/>
        <v>197.06533999999999</v>
      </c>
      <c r="B42" s="205" t="s">
        <v>29</v>
      </c>
      <c r="C42" s="206">
        <v>197.53335000000001</v>
      </c>
      <c r="D42" s="195">
        <v>197.06533999999999</v>
      </c>
      <c r="E42" s="230">
        <f>IFERROR(D42/C42*100,0)</f>
        <v>99.763072919079221</v>
      </c>
      <c r="F42" s="230">
        <v>317.1918</v>
      </c>
      <c r="G42" s="83">
        <f>IFERROR(D42-F42,"")</f>
        <v>-120.12646000000001</v>
      </c>
      <c r="H42" s="308">
        <v>246.76</v>
      </c>
      <c r="I42" s="230">
        <v>344.39403999999996</v>
      </c>
      <c r="J42" s="308">
        <f>IFERROR(I42/H42*100,"")</f>
        <v>139.56639649862211</v>
      </c>
      <c r="K42" s="131">
        <v>530.61470000000008</v>
      </c>
      <c r="L42" s="83">
        <f>IFERROR(I42-K42,"")</f>
        <v>-186.22066000000012</v>
      </c>
      <c r="M42" s="95">
        <f>IFERROR(IF(D42&gt;0,I42/D42*10,""),"")</f>
        <v>17.47613456531727</v>
      </c>
      <c r="N42" s="75">
        <f>IFERROR(IF(F42&gt;0,K42/F42*10,""),"")</f>
        <v>16.728512527751352</v>
      </c>
      <c r="O42" s="141">
        <f t="shared" si="1"/>
        <v>0.74762203756591816</v>
      </c>
      <c r="P42" s="117"/>
      <c r="Q42" s="3" t="s">
        <v>160</v>
      </c>
    </row>
    <row r="43" spans="1:17" s="1" customFormat="1" ht="15.75" x14ac:dyDescent="0.2">
      <c r="A43" s="101">
        <f t="shared" si="0"/>
        <v>272.4248</v>
      </c>
      <c r="B43" s="205" t="s">
        <v>30</v>
      </c>
      <c r="C43" s="206">
        <v>271.50143750000001</v>
      </c>
      <c r="D43" s="195">
        <v>272.4248</v>
      </c>
      <c r="E43" s="230">
        <f>IFERROR(D43/C43*100,0)</f>
        <v>100.34009488439632</v>
      </c>
      <c r="F43" s="230">
        <v>330.0686</v>
      </c>
      <c r="G43" s="84">
        <f>IFERROR(D43-F43,"")</f>
        <v>-57.643799999999999</v>
      </c>
      <c r="H43" s="309">
        <v>920.40000000000009</v>
      </c>
      <c r="I43" s="230">
        <v>849.46640000000002</v>
      </c>
      <c r="J43" s="308">
        <f>IFERROR(I43/H43*100,"")</f>
        <v>92.293176879617562</v>
      </c>
      <c r="K43" s="131">
        <v>956.0018</v>
      </c>
      <c r="L43" s="84">
        <f>IFERROR(I43-K43,"")</f>
        <v>-106.53539999999998</v>
      </c>
      <c r="M43" s="95">
        <f>IFERROR(IF(D43&gt;0,I43/D43*10,""),"")</f>
        <v>31.181683899556866</v>
      </c>
      <c r="N43" s="75">
        <f>IFERROR(IF(F43&gt;0,K43/F43*10,""),"")</f>
        <v>28.963730569948186</v>
      </c>
      <c r="O43" s="141">
        <f t="shared" si="1"/>
        <v>2.2179533296086795</v>
      </c>
      <c r="P43" s="117"/>
      <c r="Q43" s="3" t="s">
        <v>160</v>
      </c>
    </row>
    <row r="44" spans="1:17" s="1" customFormat="1" ht="15.75" x14ac:dyDescent="0.2">
      <c r="A44" s="101">
        <f t="shared" si="0"/>
        <v>0.16976250000000001</v>
      </c>
      <c r="B44" s="205" t="s">
        <v>64</v>
      </c>
      <c r="C44" s="206">
        <v>0.16875000000000001</v>
      </c>
      <c r="D44" s="195">
        <v>0.16976250000000001</v>
      </c>
      <c r="E44" s="230">
        <f>IFERROR(D44/C44*100,0)</f>
        <v>100.6</v>
      </c>
      <c r="F44" s="230">
        <v>0.20019400000000001</v>
      </c>
      <c r="G44" s="84">
        <f>IFERROR(D44-F44,"")</f>
        <v>-3.04315E-2</v>
      </c>
      <c r="H44" s="309">
        <v>0.377</v>
      </c>
      <c r="I44" s="230">
        <v>0.54223399999999999</v>
      </c>
      <c r="J44" s="308">
        <f>IFERROR(I44/H44*100,"")</f>
        <v>143.8286472148541</v>
      </c>
      <c r="K44" s="131">
        <v>0.50802999999999998</v>
      </c>
      <c r="L44" s="84">
        <f>IFERROR(I44-K44,"")</f>
        <v>3.4204000000000012E-2</v>
      </c>
      <c r="M44" s="95">
        <f>IFERROR(IF(D44&gt;0,I44/D44*10,""),"")</f>
        <v>31.940740740740736</v>
      </c>
      <c r="N44" s="75">
        <f>IFERROR(IF(F44&gt;0,K44/F44*10,""),"")</f>
        <v>25.37688442211055</v>
      </c>
      <c r="O44" s="141">
        <f t="shared" si="1"/>
        <v>6.5638563186301866</v>
      </c>
      <c r="P44" s="117"/>
      <c r="Q44" s="3" t="s">
        <v>160</v>
      </c>
    </row>
    <row r="45" spans="1:17" s="13" customFormat="1" ht="15.75" x14ac:dyDescent="0.25">
      <c r="A45" s="101">
        <f t="shared" si="0"/>
        <v>359.36764881800002</v>
      </c>
      <c r="B45" s="203" t="s">
        <v>62</v>
      </c>
      <c r="C45" s="204">
        <v>359.73496660000001</v>
      </c>
      <c r="D45" s="194">
        <v>359.36764881800002</v>
      </c>
      <c r="E45" s="236">
        <f>IFERROR(D45/C45*100,0)</f>
        <v>99.89789211055249</v>
      </c>
      <c r="F45" s="130">
        <v>408.01750399999997</v>
      </c>
      <c r="G45" s="86">
        <f>IFERROR(D45-F45,"")</f>
        <v>-48.649855181999953</v>
      </c>
      <c r="H45" s="311">
        <v>1272.6999999999998</v>
      </c>
      <c r="I45" s="236">
        <v>1317.95054</v>
      </c>
      <c r="J45" s="351">
        <f>IFERROR(I45/H45*100,"")</f>
        <v>103.55547576019488</v>
      </c>
      <c r="K45" s="229">
        <v>1447.6148860000001</v>
      </c>
      <c r="L45" s="86">
        <f>IFERROR(I45-K45,"")</f>
        <v>-129.66434600000002</v>
      </c>
      <c r="M45" s="94">
        <f>IFERROR(IF(D45&gt;0,I45/D45*10,""),"")</f>
        <v>36.674156517284885</v>
      </c>
      <c r="N45" s="76">
        <f>IFERROR(IF(F45&gt;0,K45/F45*10,""),"")</f>
        <v>35.4792348810604</v>
      </c>
      <c r="O45" s="140">
        <f t="shared" si="1"/>
        <v>1.1949216362244854</v>
      </c>
      <c r="P45" s="158"/>
      <c r="Q45" s="112" t="s">
        <v>160</v>
      </c>
    </row>
    <row r="46" spans="1:17" s="1" customFormat="1" ht="15.75" x14ac:dyDescent="0.2">
      <c r="A46" s="101">
        <f t="shared" si="0"/>
        <v>38.427188000000001</v>
      </c>
      <c r="B46" s="205" t="s">
        <v>86</v>
      </c>
      <c r="C46" s="206">
        <v>38.198099999999997</v>
      </c>
      <c r="D46" s="195">
        <v>38.427188000000001</v>
      </c>
      <c r="E46" s="230">
        <f>IFERROR(D46/C46*100,0)</f>
        <v>100.59973663611541</v>
      </c>
      <c r="F46" s="230">
        <v>34.728126000000003</v>
      </c>
      <c r="G46" s="84">
        <f>IFERROR(D46-F46,"")</f>
        <v>3.6990619999999979</v>
      </c>
      <c r="H46" s="309">
        <v>75</v>
      </c>
      <c r="I46" s="230">
        <v>86.800697999999997</v>
      </c>
      <c r="J46" s="308">
        <f>IFERROR(I46/H46*100,"")</f>
        <v>115.734264</v>
      </c>
      <c r="K46" s="131">
        <v>82.749536000000006</v>
      </c>
      <c r="L46" s="84">
        <f>IFERROR(I46-K46,"")</f>
        <v>4.0511619999999908</v>
      </c>
      <c r="M46" s="95">
        <f>IFERROR(IF(D46&gt;0,I46/D46*10,""),"")</f>
        <v>22.58835541127808</v>
      </c>
      <c r="N46" s="75">
        <f>IFERROR(IF(F46&gt;0,K46/F46*10,""),"")</f>
        <v>23.82781495321688</v>
      </c>
      <c r="O46" s="141">
        <f t="shared" si="1"/>
        <v>-1.2394595419387997</v>
      </c>
      <c r="P46" s="117"/>
      <c r="Q46" s="3" t="s">
        <v>160</v>
      </c>
    </row>
    <row r="47" spans="1:17" s="1" customFormat="1" ht="15.75" x14ac:dyDescent="0.2">
      <c r="A47" s="101">
        <f t="shared" si="0"/>
        <v>6.0359999999999996</v>
      </c>
      <c r="B47" s="205" t="s">
        <v>87</v>
      </c>
      <c r="C47" s="206">
        <v>6</v>
      </c>
      <c r="D47" s="195">
        <v>6.0359999999999996</v>
      </c>
      <c r="E47" s="230">
        <f>IFERROR(D47/C47*100,0)</f>
        <v>100.6</v>
      </c>
      <c r="F47" s="230">
        <v>8.0681200000000004</v>
      </c>
      <c r="G47" s="84">
        <f>IFERROR(D47-F47,"")</f>
        <v>-2.0321200000000008</v>
      </c>
      <c r="H47" s="312">
        <v>28.8</v>
      </c>
      <c r="I47" s="230">
        <v>38.429200000000002</v>
      </c>
      <c r="J47" s="308">
        <f>IFERROR(I47/H47*100,"")</f>
        <v>133.43472222222223</v>
      </c>
      <c r="K47" s="131">
        <v>37.552973999999999</v>
      </c>
      <c r="L47" s="84">
        <f>IFERROR(I47-K47,"")</f>
        <v>0.87622600000000261</v>
      </c>
      <c r="M47" s="95">
        <f>IFERROR(IF(D47&gt;0,I47/D47*10,""),"")</f>
        <v>63.666666666666671</v>
      </c>
      <c r="N47" s="75">
        <f>IFERROR(IF(F47&gt;0,K47/F47*10,""),"")</f>
        <v>46.544887780548621</v>
      </c>
      <c r="O47" s="141">
        <f t="shared" si="1"/>
        <v>17.121778886118051</v>
      </c>
      <c r="P47" s="117"/>
      <c r="Q47" s="3" t="s">
        <v>160</v>
      </c>
    </row>
    <row r="48" spans="1:17" s="1" customFormat="1" ht="15.75" x14ac:dyDescent="0.2">
      <c r="A48" s="101">
        <f t="shared" si="0"/>
        <v>18.370870818</v>
      </c>
      <c r="B48" s="205" t="s">
        <v>88</v>
      </c>
      <c r="C48" s="206">
        <v>18.261303000000002</v>
      </c>
      <c r="D48" s="195">
        <v>18.370870818</v>
      </c>
      <c r="E48" s="230">
        <f>IFERROR(D48/C48*100,0)</f>
        <v>100.6</v>
      </c>
      <c r="F48" s="230">
        <v>22.73057</v>
      </c>
      <c r="G48" s="84">
        <f>IFERROR(D48-F48,"")</f>
        <v>-4.359699182</v>
      </c>
      <c r="H48" s="327">
        <v>66.3</v>
      </c>
      <c r="I48" s="230">
        <v>75.299099999999996</v>
      </c>
      <c r="J48" s="308">
        <f>IFERROR(I48/H48*100,"")</f>
        <v>113.5733031674208</v>
      </c>
      <c r="K48" s="131">
        <v>75.294070000000005</v>
      </c>
      <c r="L48" s="84">
        <f>IFERROR(I48-K48,"")</f>
        <v>5.0299999999907641E-3</v>
      </c>
      <c r="M48" s="95">
        <f>IFERROR(IF(D48&gt;0,I48/D48*10,""),"")</f>
        <v>40.988312827403384</v>
      </c>
      <c r="N48" s="75">
        <f>IFERROR(IF(F48&gt;0,K48/F48*10,""),"")</f>
        <v>33.124585085195839</v>
      </c>
      <c r="O48" s="141">
        <f t="shared" si="1"/>
        <v>7.8637277422075442</v>
      </c>
      <c r="P48" s="117"/>
      <c r="Q48" s="3" t="s">
        <v>160</v>
      </c>
    </row>
    <row r="49" spans="1:17" s="1" customFormat="1" ht="15.75" x14ac:dyDescent="0.2">
      <c r="A49" s="101">
        <f t="shared" si="0"/>
        <v>2.745374</v>
      </c>
      <c r="B49" s="205" t="s">
        <v>89</v>
      </c>
      <c r="C49" s="206">
        <v>5.2023000000000001</v>
      </c>
      <c r="D49" s="195">
        <v>2.745374</v>
      </c>
      <c r="E49" s="230">
        <f>IFERROR(D49/C49*100,0)</f>
        <v>52.772312246506345</v>
      </c>
      <c r="F49" s="230">
        <v>7.3277039999999998</v>
      </c>
      <c r="G49" s="84">
        <f>IFERROR(D49-F49,"")</f>
        <v>-4.5823299999999998</v>
      </c>
      <c r="H49" s="327">
        <v>20.799999999999997</v>
      </c>
      <c r="I49" s="230">
        <v>9.2421220000000002</v>
      </c>
      <c r="J49" s="308">
        <f>IFERROR(I49/H49*100,"")</f>
        <v>44.433278846153854</v>
      </c>
      <c r="K49" s="131">
        <v>28.470806</v>
      </c>
      <c r="L49" s="87">
        <f>IFERROR(I49-K49,"")</f>
        <v>-19.228684000000001</v>
      </c>
      <c r="M49" s="95">
        <f>IFERROR(IF(D49&gt;0,I49/D49*10,""),"")</f>
        <v>33.664345914254305</v>
      </c>
      <c r="N49" s="75">
        <f>IFERROR(IF(F49&gt;0,K49/F49*10,""),"")</f>
        <v>38.853651839648549</v>
      </c>
      <c r="O49" s="141">
        <f t="shared" si="1"/>
        <v>-5.189305925394244</v>
      </c>
      <c r="P49" s="117"/>
      <c r="Q49" s="3" t="s">
        <v>160</v>
      </c>
    </row>
    <row r="50" spans="1:17" s="1" customFormat="1" ht="15.75" x14ac:dyDescent="0.2">
      <c r="A50" s="101">
        <f t="shared" si="0"/>
        <v>3.4203999999999999</v>
      </c>
      <c r="B50" s="205" t="s">
        <v>101</v>
      </c>
      <c r="C50" s="206">
        <v>3.472</v>
      </c>
      <c r="D50" s="195">
        <v>3.4203999999999999</v>
      </c>
      <c r="E50" s="230">
        <f>IFERROR(D50/C50*100,0)</f>
        <v>98.513824884792626</v>
      </c>
      <c r="F50" s="230">
        <v>5.1305999999999994</v>
      </c>
      <c r="G50" s="84">
        <f>IFERROR(D50-F50,"")</f>
        <v>-1.7101999999999995</v>
      </c>
      <c r="H50" s="327">
        <v>10.7</v>
      </c>
      <c r="I50" s="230">
        <v>11.537813999999999</v>
      </c>
      <c r="J50" s="308">
        <f>IFERROR(I50/H50*100,"")</f>
        <v>107.83003738317758</v>
      </c>
      <c r="K50" s="131">
        <v>15.4924</v>
      </c>
      <c r="L50" s="87">
        <f>IFERROR(I50-K50,"")</f>
        <v>-3.9545860000000008</v>
      </c>
      <c r="M50" s="95">
        <f>IFERROR(IF(D50&gt;0,I50/D50*10,""),"")</f>
        <v>33.732352941176472</v>
      </c>
      <c r="N50" s="75">
        <f>IFERROR(IF(F50&gt;0,K50/F50*10,""),"")</f>
        <v>30.196078431372552</v>
      </c>
      <c r="O50" s="141">
        <f t="shared" si="1"/>
        <v>3.5362745098039206</v>
      </c>
      <c r="P50" s="117"/>
      <c r="Q50" s="3" t="s">
        <v>160</v>
      </c>
    </row>
    <row r="51" spans="1:17" s="1" customFormat="1" ht="15.75" x14ac:dyDescent="0.2">
      <c r="A51" s="101">
        <f t="shared" si="0"/>
        <v>48.324216</v>
      </c>
      <c r="B51" s="205" t="s">
        <v>90</v>
      </c>
      <c r="C51" s="206">
        <v>48.036000000000001</v>
      </c>
      <c r="D51" s="195">
        <v>48.324216</v>
      </c>
      <c r="E51" s="230">
        <f>IFERROR(D51/C51*100,0)</f>
        <v>100.6</v>
      </c>
      <c r="F51" s="230">
        <v>49.974056000000004</v>
      </c>
      <c r="G51" s="84">
        <f>IFERROR(D51-F51,"")</f>
        <v>-1.6498400000000046</v>
      </c>
      <c r="H51" s="327">
        <v>123.6</v>
      </c>
      <c r="I51" s="230">
        <v>136.81700599999999</v>
      </c>
      <c r="J51" s="308">
        <f>IFERROR(I51/H51*100,"")</f>
        <v>110.69337055016182</v>
      </c>
      <c r="K51" s="131">
        <v>143.7071</v>
      </c>
      <c r="L51" s="87">
        <f>IFERROR(I51-K51,"")</f>
        <v>-6.8900940000000048</v>
      </c>
      <c r="M51" s="95">
        <f>IFERROR(IF(D51&gt;0,I51/D51*10,""),"")</f>
        <v>28.312307436089597</v>
      </c>
      <c r="N51" s="75">
        <f>IFERROR(IF(F51&gt;0,K51/F51*10,""),"")</f>
        <v>28.756341090264911</v>
      </c>
      <c r="O51" s="141">
        <f t="shared" si="1"/>
        <v>-0.44403365417531404</v>
      </c>
      <c r="P51" s="117"/>
      <c r="Q51" s="3" t="s">
        <v>160</v>
      </c>
    </row>
    <row r="52" spans="1:17" s="1" customFormat="1" ht="15.75" x14ac:dyDescent="0.2">
      <c r="A52" s="101">
        <f t="shared" si="0"/>
        <v>242.0436</v>
      </c>
      <c r="B52" s="205" t="s">
        <v>102</v>
      </c>
      <c r="C52" s="206">
        <v>240.56526360000001</v>
      </c>
      <c r="D52" s="195">
        <v>242.0436</v>
      </c>
      <c r="E52" s="230">
        <f>IFERROR(D52/C52*100,0)</f>
        <v>100.61452612811885</v>
      </c>
      <c r="F52" s="230">
        <v>280.05832799999996</v>
      </c>
      <c r="G52" s="264">
        <f>IFERROR(D52-F52,"")</f>
        <v>-38.014727999999963</v>
      </c>
      <c r="H52" s="327">
        <v>947.5</v>
      </c>
      <c r="I52" s="230">
        <v>959.82460000000003</v>
      </c>
      <c r="J52" s="308">
        <f>IFERROR(I52/H52*100,"")</f>
        <v>101.30074934036939</v>
      </c>
      <c r="K52" s="131">
        <v>1064.348</v>
      </c>
      <c r="L52" s="88">
        <f>IFERROR(I52-K52,"")</f>
        <v>-104.52339999999992</v>
      </c>
      <c r="M52" s="95">
        <f>IFERROR(IF(D52&gt;0,I52/D52*10,""),"")</f>
        <v>39.655029093931837</v>
      </c>
      <c r="N52" s="77">
        <f>IFERROR(IF(F52&gt;0,K52/F52*10,""),"")</f>
        <v>38.004511688722218</v>
      </c>
      <c r="O52" s="142">
        <f t="shared" si="1"/>
        <v>1.6505174052096194</v>
      </c>
      <c r="P52" s="117"/>
      <c r="Q52" s="3" t="s">
        <v>160</v>
      </c>
    </row>
    <row r="53" spans="1:17" s="13" customFormat="1" ht="15.75" x14ac:dyDescent="0.25">
      <c r="A53" s="101">
        <f t="shared" si="0"/>
        <v>3004.8363893999999</v>
      </c>
      <c r="B53" s="208" t="s">
        <v>31</v>
      </c>
      <c r="C53" s="209">
        <v>3014.4636</v>
      </c>
      <c r="D53" s="196">
        <v>3004.8363893999999</v>
      </c>
      <c r="E53" s="237">
        <f>IFERROR(D53/C53*100,0)</f>
        <v>99.68063271356138</v>
      </c>
      <c r="F53" s="132">
        <v>2670.3887720000002</v>
      </c>
      <c r="G53" s="153">
        <f>IFERROR(D53-F53,"")</f>
        <v>334.44761739999967</v>
      </c>
      <c r="H53" s="328">
        <v>5561.2199999999993</v>
      </c>
      <c r="I53" s="237">
        <v>8497.2705459999979</v>
      </c>
      <c r="J53" s="351">
        <f>IFERROR(I53/H53*100,"")</f>
        <v>152.79507996446821</v>
      </c>
      <c r="K53" s="229">
        <v>4219.8390260000006</v>
      </c>
      <c r="L53" s="162">
        <f>IFERROR(I53-K53,"")</f>
        <v>4277.4315199999974</v>
      </c>
      <c r="M53" s="94">
        <f>IFERROR(IF(D53&gt;0,I53/D53*10,""),"")</f>
        <v>28.278646304921505</v>
      </c>
      <c r="N53" s="78">
        <f>IFERROR(IF(F53&gt;0,K53/F53*10,""),"")</f>
        <v>15.8023396078</v>
      </c>
      <c r="O53" s="143">
        <f t="shared" si="1"/>
        <v>12.476306697121505</v>
      </c>
      <c r="P53" s="158"/>
      <c r="Q53" s="112" t="s">
        <v>160</v>
      </c>
    </row>
    <row r="54" spans="1:17" s="17" customFormat="1" ht="15.75" x14ac:dyDescent="0.2">
      <c r="A54" s="101">
        <f t="shared" si="0"/>
        <v>477.21923800000002</v>
      </c>
      <c r="B54" s="210" t="s">
        <v>91</v>
      </c>
      <c r="C54" s="206">
        <v>476.66520000000003</v>
      </c>
      <c r="D54" s="195">
        <v>477.21923800000002</v>
      </c>
      <c r="E54" s="230">
        <f>IFERROR(D54/C54*100,0)</f>
        <v>100.116232105889</v>
      </c>
      <c r="F54" s="230">
        <v>351.66842600000001</v>
      </c>
      <c r="G54" s="265">
        <f>IFERROR(D54-F54,"")</f>
        <v>125.55081200000001</v>
      </c>
      <c r="H54" s="329">
        <v>889.2</v>
      </c>
      <c r="I54" s="230">
        <v>1530.51331</v>
      </c>
      <c r="J54" s="308">
        <f>IFERROR(I54/H54*100,"")</f>
        <v>172.12250449842554</v>
      </c>
      <c r="K54" s="131">
        <v>525.83620000000008</v>
      </c>
      <c r="L54" s="89">
        <f>IFERROR(I54-K54,"")</f>
        <v>1004.67711</v>
      </c>
      <c r="M54" s="97">
        <f>IFERROR(IF(D54&gt;0,I54/D54*10,""),"")</f>
        <v>32.071492264526015</v>
      </c>
      <c r="N54" s="79">
        <f>IFERROR(IF(F54&gt;0,K54/F54*10,""),"")</f>
        <v>14.952613346072759</v>
      </c>
      <c r="O54" s="144">
        <f t="shared" si="1"/>
        <v>17.118878918453255</v>
      </c>
      <c r="P54" s="117"/>
      <c r="Q54" s="3" t="s">
        <v>160</v>
      </c>
    </row>
    <row r="55" spans="1:17" s="1" customFormat="1" ht="15.75" x14ac:dyDescent="0.2">
      <c r="A55" s="101">
        <f t="shared" si="0"/>
        <v>37.014764</v>
      </c>
      <c r="B55" s="210" t="s">
        <v>92</v>
      </c>
      <c r="C55" s="206">
        <v>37.892000000000003</v>
      </c>
      <c r="D55" s="195">
        <v>37.014764</v>
      </c>
      <c r="E55" s="230">
        <f>IFERROR(D55/C55*100,0)</f>
        <v>97.684904465322489</v>
      </c>
      <c r="F55" s="230">
        <v>34.617466</v>
      </c>
      <c r="G55" s="83">
        <f>IFERROR(D55-F55,"")</f>
        <v>2.3972979999999993</v>
      </c>
      <c r="H55" s="329">
        <v>69</v>
      </c>
      <c r="I55" s="230">
        <v>117.35493</v>
      </c>
      <c r="J55" s="308">
        <f>IFERROR(I55/H55*100,"")</f>
        <v>170.07960869565218</v>
      </c>
      <c r="K55" s="131">
        <v>56.342036</v>
      </c>
      <c r="L55" s="90">
        <f>IFERROR(I55-K55,"")</f>
        <v>61.012893999999996</v>
      </c>
      <c r="M55" s="97">
        <f>IFERROR(IF(D55&gt;0,I55/D55*10,""),"")</f>
        <v>31.704897537642008</v>
      </c>
      <c r="N55" s="75">
        <f>IFERROR(IF(F55&gt;0,K55/F55*10,""),"")</f>
        <v>16.275609543459939</v>
      </c>
      <c r="O55" s="141">
        <f t="shared" si="1"/>
        <v>15.429287994182069</v>
      </c>
      <c r="P55" s="117"/>
      <c r="Q55" s="3" t="s">
        <v>160</v>
      </c>
    </row>
    <row r="56" spans="1:17" s="1" customFormat="1" ht="15.75" x14ac:dyDescent="0.2">
      <c r="A56" s="101">
        <f t="shared" si="0"/>
        <v>129.810216</v>
      </c>
      <c r="B56" s="210" t="s">
        <v>93</v>
      </c>
      <c r="C56" s="206">
        <v>129.4709</v>
      </c>
      <c r="D56" s="195">
        <v>129.810216</v>
      </c>
      <c r="E56" s="230">
        <f>IFERROR(D56/C56*100,0)</f>
        <v>100.26207896909654</v>
      </c>
      <c r="F56" s="230">
        <v>147.64055999999999</v>
      </c>
      <c r="G56" s="83">
        <f>IFERROR(D56-F56,"")</f>
        <v>-17.830343999999997</v>
      </c>
      <c r="H56" s="329">
        <v>281</v>
      </c>
      <c r="I56" s="230">
        <v>430.07002999999997</v>
      </c>
      <c r="J56" s="308">
        <f>IFERROR(I56/H56*100,"")</f>
        <v>153.0498327402135</v>
      </c>
      <c r="K56" s="131">
        <v>303.17520200000001</v>
      </c>
      <c r="L56" s="90">
        <f>IFERROR(I56-K56,"")</f>
        <v>126.89482799999996</v>
      </c>
      <c r="M56" s="97">
        <f>IFERROR(IF(D56&gt;0,I56/D56*10,""),"")</f>
        <v>33.130676710375397</v>
      </c>
      <c r="N56" s="75">
        <f>IFERROR(IF(F56&gt;0,K56/F56*10,""),"")</f>
        <v>20.534682474788774</v>
      </c>
      <c r="O56" s="141">
        <f t="shared" si="1"/>
        <v>12.595994235586623</v>
      </c>
      <c r="P56" s="117"/>
      <c r="Q56" s="3" t="s">
        <v>160</v>
      </c>
    </row>
    <row r="57" spans="1:17" s="1" customFormat="1" ht="15.75" x14ac:dyDescent="0.2">
      <c r="A57" s="101">
        <f t="shared" si="0"/>
        <v>449.68200000000002</v>
      </c>
      <c r="B57" s="210" t="s">
        <v>94</v>
      </c>
      <c r="C57" s="206">
        <v>450.84437000000003</v>
      </c>
      <c r="D57" s="195">
        <v>449.68200000000002</v>
      </c>
      <c r="E57" s="230">
        <f>IFERROR(D57/C57*100,0)</f>
        <v>99.742179324541638</v>
      </c>
      <c r="F57" s="230">
        <v>474.65293200000002</v>
      </c>
      <c r="G57" s="83">
        <f>IFERROR(D57-F57,"")</f>
        <v>-24.970932000000005</v>
      </c>
      <c r="H57" s="329">
        <v>1235</v>
      </c>
      <c r="I57" s="230">
        <v>1705.8742</v>
      </c>
      <c r="J57" s="308">
        <f>IFERROR(I57/H57*100,"")</f>
        <v>138.12746558704453</v>
      </c>
      <c r="K57" s="131">
        <v>770.52256199999999</v>
      </c>
      <c r="L57" s="90">
        <f>IFERROR(I57-K57,"")</f>
        <v>935.35163799999998</v>
      </c>
      <c r="M57" s="97">
        <f>IFERROR(IF(D57&gt;0,I57/D57*10,""),"")</f>
        <v>37.935123042505595</v>
      </c>
      <c r="N57" s="75">
        <f>IFERROR(IF(F57&gt;0,K57/F57*10,""),"")</f>
        <v>16.233388862749088</v>
      </c>
      <c r="O57" s="141">
        <f t="shared" si="1"/>
        <v>21.701734179756507</v>
      </c>
      <c r="P57" s="117"/>
      <c r="Q57" s="3" t="s">
        <v>160</v>
      </c>
    </row>
    <row r="58" spans="1:17" s="1" customFormat="1" ht="15.75" x14ac:dyDescent="0.2">
      <c r="A58" s="101">
        <f t="shared" si="0"/>
        <v>130.466128</v>
      </c>
      <c r="B58" s="210" t="s">
        <v>57</v>
      </c>
      <c r="C58" s="206">
        <v>132.90323000000001</v>
      </c>
      <c r="D58" s="195">
        <v>130.466128</v>
      </c>
      <c r="E58" s="230">
        <f>IFERROR(D58/C58*100,0)</f>
        <v>98.166258261744261</v>
      </c>
      <c r="F58" s="230">
        <v>116.17791</v>
      </c>
      <c r="G58" s="83">
        <f>IFERROR(D58-F58,"")</f>
        <v>14.288218000000001</v>
      </c>
      <c r="H58" s="329">
        <v>237.9</v>
      </c>
      <c r="I58" s="230">
        <v>360.22747400000003</v>
      </c>
      <c r="J58" s="308">
        <f>IFERROR(I58/H58*100,"")</f>
        <v>151.41970323665404</v>
      </c>
      <c r="K58" s="131">
        <v>184.551706</v>
      </c>
      <c r="L58" s="83">
        <f>IFERROR(I58-K58,"")</f>
        <v>175.67576800000003</v>
      </c>
      <c r="M58" s="97">
        <f>IFERROR(IF(D58&gt;0,I58/D58*10,""),"")</f>
        <v>27.610804392079451</v>
      </c>
      <c r="N58" s="75">
        <f>IFERROR(IF(F58&gt;0,K58/F58*10,""),"")</f>
        <v>15.88526648482487</v>
      </c>
      <c r="O58" s="141">
        <f t="shared" si="1"/>
        <v>11.725537907254582</v>
      </c>
      <c r="P58" s="117"/>
      <c r="Q58" s="3" t="s">
        <v>160</v>
      </c>
    </row>
    <row r="59" spans="1:17" s="1" customFormat="1" ht="15.75" x14ac:dyDescent="0.2">
      <c r="A59" s="101">
        <f t="shared" si="0"/>
        <v>92.286416000000003</v>
      </c>
      <c r="B59" s="210" t="s">
        <v>32</v>
      </c>
      <c r="C59" s="206">
        <v>94.047939999999997</v>
      </c>
      <c r="D59" s="195">
        <v>92.286416000000003</v>
      </c>
      <c r="E59" s="230">
        <f>IFERROR(D59/C59*100,0)</f>
        <v>98.126993531171451</v>
      </c>
      <c r="F59" s="230">
        <v>94.071060000000003</v>
      </c>
      <c r="G59" s="83">
        <f>IFERROR(D59-F59,"")</f>
        <v>-1.7846440000000001</v>
      </c>
      <c r="H59" s="314">
        <v>250</v>
      </c>
      <c r="I59" s="230">
        <v>301.35736000000003</v>
      </c>
      <c r="J59" s="308">
        <f>IFERROR(I59/H59*100,"")</f>
        <v>120.54294400000001</v>
      </c>
      <c r="K59" s="131">
        <v>180.67257000000001</v>
      </c>
      <c r="L59" s="83">
        <f>IFERROR(I59-K59,"")</f>
        <v>120.68479000000002</v>
      </c>
      <c r="M59" s="97">
        <f>IFERROR(IF(D59&gt;0,I59/D59*10,""),"")</f>
        <v>32.654573994942012</v>
      </c>
      <c r="N59" s="75">
        <f>IFERROR(IF(F59&gt;0,K59/F59*10,""),"")</f>
        <v>19.205967276227142</v>
      </c>
      <c r="O59" s="141">
        <f t="shared" si="1"/>
        <v>13.448606718714871</v>
      </c>
      <c r="P59" s="117"/>
      <c r="Q59" s="3" t="s">
        <v>160</v>
      </c>
    </row>
    <row r="60" spans="1:17" s="1" customFormat="1" ht="15.75" x14ac:dyDescent="0.2">
      <c r="A60" s="101">
        <f t="shared" si="0"/>
        <v>62.664745999999994</v>
      </c>
      <c r="B60" s="210" t="s">
        <v>60</v>
      </c>
      <c r="C60" s="206">
        <v>64.494600000000005</v>
      </c>
      <c r="D60" s="195">
        <v>62.664745999999994</v>
      </c>
      <c r="E60" s="230">
        <f>IFERROR(D60/C60*100,0)</f>
        <v>97.162779519525643</v>
      </c>
      <c r="F60" s="230">
        <v>57.162932000000005</v>
      </c>
      <c r="G60" s="83">
        <f>IFERROR(D60-F60,"")</f>
        <v>5.5018139999999889</v>
      </c>
      <c r="H60" s="308">
        <v>84.3</v>
      </c>
      <c r="I60" s="230">
        <v>137.27775400000002</v>
      </c>
      <c r="J60" s="308">
        <f>IFERROR(I60/H60*100,"")</f>
        <v>162.84431079478057</v>
      </c>
      <c r="K60" s="131">
        <v>86.073360000000008</v>
      </c>
      <c r="L60" s="83">
        <f>IFERROR(I60-K60,"")</f>
        <v>51.204394000000008</v>
      </c>
      <c r="M60" s="97">
        <f>IFERROR(IF(D60&gt;0,I60/D60*10,""),"")</f>
        <v>21.906695991395232</v>
      </c>
      <c r="N60" s="75">
        <f>IFERROR(IF(F60&gt;0,K60/F60*10,""),"")</f>
        <v>15.057548132765479</v>
      </c>
      <c r="O60" s="141">
        <f t="shared" si="1"/>
        <v>6.8491478586297525</v>
      </c>
      <c r="P60" s="117"/>
      <c r="Q60" s="3" t="s">
        <v>160</v>
      </c>
    </row>
    <row r="61" spans="1:17" s="1" customFormat="1" ht="15.75" x14ac:dyDescent="0.2">
      <c r="A61" s="101">
        <f t="shared" si="0"/>
        <v>106.40461999999999</v>
      </c>
      <c r="B61" s="210" t="s">
        <v>33</v>
      </c>
      <c r="C61" s="206">
        <v>108.0557</v>
      </c>
      <c r="D61" s="195">
        <v>106.40461999999999</v>
      </c>
      <c r="E61" s="230">
        <f>IFERROR(D61/C61*100,0)</f>
        <v>98.47201026877805</v>
      </c>
      <c r="F61" s="230">
        <v>99.493400000000008</v>
      </c>
      <c r="G61" s="83">
        <f>IFERROR(D61-F61,"")</f>
        <v>6.9112199999999859</v>
      </c>
      <c r="H61" s="308">
        <v>205</v>
      </c>
      <c r="I61" s="230">
        <v>296.660346</v>
      </c>
      <c r="J61" s="308">
        <f>IFERROR(I61/H61*100,"")</f>
        <v>144.71236390243902</v>
      </c>
      <c r="K61" s="131">
        <v>207.86977999999999</v>
      </c>
      <c r="L61" s="83">
        <f>IFERROR(I61-K61,"")</f>
        <v>88.790566000000013</v>
      </c>
      <c r="M61" s="97">
        <f>IFERROR(IF(D61&gt;0,I61/D61*10,""),"")</f>
        <v>27.880400869811858</v>
      </c>
      <c r="N61" s="75">
        <f>IFERROR(IF(F61&gt;0,K61/F61*10,""),"")</f>
        <v>20.892821031344791</v>
      </c>
      <c r="O61" s="141">
        <f t="shared" si="1"/>
        <v>6.9875798384670667</v>
      </c>
      <c r="P61" s="117"/>
      <c r="Q61" s="3" t="s">
        <v>160</v>
      </c>
    </row>
    <row r="62" spans="1:17" s="1" customFormat="1" ht="15.75" x14ac:dyDescent="0.2">
      <c r="A62" s="101">
        <f t="shared" si="0"/>
        <v>149.59219999999999</v>
      </c>
      <c r="B62" s="210" t="s">
        <v>95</v>
      </c>
      <c r="C62" s="206">
        <v>151.56434999999999</v>
      </c>
      <c r="D62" s="195">
        <v>149.59219999999999</v>
      </c>
      <c r="E62" s="230">
        <f>IFERROR(D62/C62*100,0)</f>
        <v>98.698803511511784</v>
      </c>
      <c r="F62" s="230">
        <v>127.4602</v>
      </c>
      <c r="G62" s="83">
        <f>IFERROR(D62-F62,"")</f>
        <v>22.131999999999991</v>
      </c>
      <c r="H62" s="308">
        <v>308.60000000000002</v>
      </c>
      <c r="I62" s="230">
        <v>439.62200000000001</v>
      </c>
      <c r="J62" s="308">
        <f>IFERROR(I62/H62*100,"")</f>
        <v>142.45690213869088</v>
      </c>
      <c r="K62" s="131">
        <v>274.83920000000001</v>
      </c>
      <c r="L62" s="83">
        <f>IFERROR(I62-K62,"")</f>
        <v>164.78280000000001</v>
      </c>
      <c r="M62" s="97">
        <f>IFERROR(IF(D62&gt;0,I62/D62*10,""),"")</f>
        <v>29.388029589778078</v>
      </c>
      <c r="N62" s="75">
        <f>IFERROR(IF(F62&gt;0,K62/F62*10,""),"")</f>
        <v>21.562746645619573</v>
      </c>
      <c r="O62" s="141">
        <f t="shared" si="1"/>
        <v>7.8252829441585057</v>
      </c>
      <c r="P62" s="117"/>
      <c r="Q62" s="3" t="s">
        <v>160</v>
      </c>
    </row>
    <row r="63" spans="1:17" s="1" customFormat="1" ht="15.75" x14ac:dyDescent="0.2">
      <c r="A63" s="101">
        <f t="shared" si="0"/>
        <v>528.04939999999999</v>
      </c>
      <c r="B63" s="210" t="s">
        <v>34</v>
      </c>
      <c r="C63" s="206">
        <v>528.10699999999997</v>
      </c>
      <c r="D63" s="195">
        <v>528.04939999999999</v>
      </c>
      <c r="E63" s="230">
        <f>IFERROR(D63/C63*100,0)</f>
        <v>99.989093119386794</v>
      </c>
      <c r="F63" s="230">
        <v>346.16460000000001</v>
      </c>
      <c r="G63" s="83">
        <f>IFERROR(D63-F63,"")</f>
        <v>181.88479999999998</v>
      </c>
      <c r="H63" s="308">
        <v>599.9</v>
      </c>
      <c r="I63" s="230">
        <v>942.3202</v>
      </c>
      <c r="J63" s="308">
        <f>IFERROR(I63/H63*100,"")</f>
        <v>157.07954659109853</v>
      </c>
      <c r="K63" s="131">
        <v>210.65640000000002</v>
      </c>
      <c r="L63" s="83">
        <f>IFERROR(I63-K63,"")</f>
        <v>731.66380000000004</v>
      </c>
      <c r="M63" s="97">
        <f>IFERROR(IF(D63&gt;0,I63/D63*10,""),"")</f>
        <v>17.845303867403317</v>
      </c>
      <c r="N63" s="75">
        <f>IFERROR(IF(F63&gt;0,K63/F63*10,""),"")</f>
        <v>6.0854402789886661</v>
      </c>
      <c r="O63" s="141">
        <f t="shared" si="1"/>
        <v>11.75986358841465</v>
      </c>
      <c r="P63" s="117"/>
      <c r="Q63" s="3" t="s">
        <v>160</v>
      </c>
    </row>
    <row r="64" spans="1:17" s="1" customFormat="1" ht="15.75" x14ac:dyDescent="0.2">
      <c r="A64" s="101">
        <f t="shared" si="0"/>
        <v>124.0398</v>
      </c>
      <c r="B64" s="210" t="s">
        <v>35</v>
      </c>
      <c r="C64" s="206">
        <v>123.7516</v>
      </c>
      <c r="D64" s="195">
        <v>124.0398</v>
      </c>
      <c r="E64" s="230">
        <f>IFERROR(D64/C64*100,0)</f>
        <v>100.23288587783917</v>
      </c>
      <c r="F64" s="230">
        <v>123.738</v>
      </c>
      <c r="G64" s="84">
        <f>IFERROR(D64-F64,"")</f>
        <v>0.30180000000000007</v>
      </c>
      <c r="H64" s="309">
        <v>306</v>
      </c>
      <c r="I64" s="230">
        <v>427.2482</v>
      </c>
      <c r="J64" s="308">
        <f>IFERROR(I64/H64*100,"")</f>
        <v>139.62359477124181</v>
      </c>
      <c r="K64" s="131">
        <v>350.28919999999999</v>
      </c>
      <c r="L64" s="84">
        <f>IFERROR(I64-K64,"")</f>
        <v>76.959000000000003</v>
      </c>
      <c r="M64" s="97">
        <f>IFERROR(IF(D64&gt;0,I64/D64*10,""),"")</f>
        <v>34.444444444444443</v>
      </c>
      <c r="N64" s="75">
        <f>IFERROR(IF(F64&gt;0,K64/F64*10,""),"")</f>
        <v>28.308943089430898</v>
      </c>
      <c r="O64" s="141">
        <f t="shared" si="1"/>
        <v>6.1355013550135453</v>
      </c>
      <c r="P64" s="117"/>
      <c r="Q64" s="3" t="s">
        <v>160</v>
      </c>
    </row>
    <row r="65" spans="1:17" s="1" customFormat="1" ht="15.75" x14ac:dyDescent="0.2">
      <c r="A65" s="101">
        <f t="shared" si="0"/>
        <v>291.33760000000001</v>
      </c>
      <c r="B65" s="205" t="s">
        <v>36</v>
      </c>
      <c r="C65" s="206">
        <v>292.27213999999998</v>
      </c>
      <c r="D65" s="195">
        <v>291.33760000000001</v>
      </c>
      <c r="E65" s="230">
        <f>IFERROR(D65/C65*100,0)</f>
        <v>99.680250057360936</v>
      </c>
      <c r="F65" s="230">
        <v>267.49539999999996</v>
      </c>
      <c r="G65" s="83">
        <f>IFERROR(D65-F65,"")</f>
        <v>23.842200000000048</v>
      </c>
      <c r="H65" s="308">
        <v>500</v>
      </c>
      <c r="I65" s="230">
        <v>726.03020000000004</v>
      </c>
      <c r="J65" s="308">
        <f>IFERROR(I65/H65*100,"")</f>
        <v>145.20604</v>
      </c>
      <c r="K65" s="131">
        <v>412.76179999999999</v>
      </c>
      <c r="L65" s="83">
        <f>IFERROR(I65-K65,"")</f>
        <v>313.26840000000004</v>
      </c>
      <c r="M65" s="95">
        <f>IFERROR(IF(D65&gt;0,I65/D65*10,""),"")</f>
        <v>24.920580110497241</v>
      </c>
      <c r="N65" s="75">
        <f>IFERROR(IF(F65&gt;0,K65/F65*10,""),"")</f>
        <v>15.430613012410683</v>
      </c>
      <c r="O65" s="141">
        <f t="shared" si="1"/>
        <v>9.4899670980865576</v>
      </c>
      <c r="P65" s="117"/>
      <c r="Q65" s="3" t="s">
        <v>160</v>
      </c>
    </row>
    <row r="66" spans="1:17" s="1" customFormat="1" ht="15.75" x14ac:dyDescent="0.2">
      <c r="A66" s="101">
        <f t="shared" si="0"/>
        <v>269.13115600000003</v>
      </c>
      <c r="B66" s="210" t="s">
        <v>37</v>
      </c>
      <c r="C66" s="206">
        <v>268.19367</v>
      </c>
      <c r="D66" s="195">
        <v>269.13115600000003</v>
      </c>
      <c r="E66" s="230">
        <f>IFERROR(D66/C66*100,0)</f>
        <v>100.3495556028597</v>
      </c>
      <c r="F66" s="230">
        <v>276.882386</v>
      </c>
      <c r="G66" s="83">
        <f>IFERROR(D66-F66,"")</f>
        <v>-7.7512299999999641</v>
      </c>
      <c r="H66" s="308">
        <v>334.8</v>
      </c>
      <c r="I66" s="230">
        <v>522.59889199999998</v>
      </c>
      <c r="J66" s="308">
        <f>IFERROR(I66/H66*100,"")</f>
        <v>156.09285902031061</v>
      </c>
      <c r="K66" s="131">
        <v>377.12425000000002</v>
      </c>
      <c r="L66" s="83">
        <f>IFERROR(I66-K66,"")</f>
        <v>145.47464199999996</v>
      </c>
      <c r="M66" s="95">
        <f>IFERROR(IF(D66&gt;0,I66/D66*10,""),"")</f>
        <v>19.418000493409984</v>
      </c>
      <c r="N66" s="75">
        <f>IFERROR(IF(F66&gt;0,K66/F66*10,""),"")</f>
        <v>13.620377065083513</v>
      </c>
      <c r="O66" s="141">
        <f t="shared" si="1"/>
        <v>5.7976234283264709</v>
      </c>
      <c r="P66" s="117"/>
      <c r="Q66" s="3" t="s">
        <v>160</v>
      </c>
    </row>
    <row r="67" spans="1:17" s="1" customFormat="1" ht="15.75" x14ac:dyDescent="0.2">
      <c r="A67" s="101">
        <f t="shared" si="0"/>
        <v>157.1381054</v>
      </c>
      <c r="B67" s="210" t="s">
        <v>38</v>
      </c>
      <c r="C67" s="206">
        <v>156.20089999999999</v>
      </c>
      <c r="D67" s="195">
        <v>157.1381054</v>
      </c>
      <c r="E67" s="230">
        <f>IFERROR(D67/C67*100,0)</f>
        <v>100.6</v>
      </c>
      <c r="F67" s="230">
        <v>153.1635</v>
      </c>
      <c r="G67" s="83">
        <f>IFERROR(D67-F67,"")</f>
        <v>3.9746054000000015</v>
      </c>
      <c r="H67" s="308">
        <v>260.52</v>
      </c>
      <c r="I67" s="230">
        <v>560.11564999999996</v>
      </c>
      <c r="J67" s="308">
        <f>IFERROR(I67/H67*100,"")</f>
        <v>214.99909795793027</v>
      </c>
      <c r="K67" s="131">
        <v>279.12475999999998</v>
      </c>
      <c r="L67" s="83">
        <f>IFERROR(I67-K67,"")</f>
        <v>280.99088999999998</v>
      </c>
      <c r="M67" s="95">
        <f>IFERROR(IF(D67&gt;0,I67/D67*10,""),"")</f>
        <v>35.644801022273235</v>
      </c>
      <c r="N67" s="75">
        <f>IFERROR(IF(F67&gt;0,K67/F67*10,""),"")</f>
        <v>18.223973727422003</v>
      </c>
      <c r="O67" s="141">
        <f t="shared" si="1"/>
        <v>17.420827294851232</v>
      </c>
      <c r="P67" s="117"/>
      <c r="Q67" s="3" t="s">
        <v>160</v>
      </c>
    </row>
    <row r="68" spans="1:17" s="13" customFormat="1" ht="15.75" x14ac:dyDescent="0.25">
      <c r="A68" s="101">
        <f t="shared" si="0"/>
        <v>738.41908999999998</v>
      </c>
      <c r="B68" s="211" t="s">
        <v>138</v>
      </c>
      <c r="C68" s="209">
        <v>746.82330999999999</v>
      </c>
      <c r="D68" s="196">
        <v>738.41908999999998</v>
      </c>
      <c r="E68" s="237">
        <f>IFERROR(D68/C68*100,0)</f>
        <v>98.874670904420483</v>
      </c>
      <c r="F68" s="229">
        <v>675.93139999999994</v>
      </c>
      <c r="G68" s="104">
        <f>IFERROR(D68-F68,"")</f>
        <v>62.487690000000043</v>
      </c>
      <c r="H68" s="315">
        <v>1270.3999999999999</v>
      </c>
      <c r="I68" s="319">
        <v>1697.8684519999999</v>
      </c>
      <c r="J68" s="351">
        <f>IFERROR(I68/H68*100,"")</f>
        <v>133.64833532745592</v>
      </c>
      <c r="K68" s="229">
        <v>900.29454999999996</v>
      </c>
      <c r="L68" s="104">
        <f>IFERROR(I68-K68,"")</f>
        <v>797.57390199999998</v>
      </c>
      <c r="M68" s="102">
        <f>IFERROR(IF(D68&gt;0,I68/D68*10,""),"")</f>
        <v>22.993290327854336</v>
      </c>
      <c r="N68" s="103">
        <f>IFERROR(IF(F68&gt;0,K68/F68*10,""),"")</f>
        <v>13.319318350945082</v>
      </c>
      <c r="O68" s="127">
        <f t="shared" si="1"/>
        <v>9.6739719769092538</v>
      </c>
      <c r="P68" s="158"/>
      <c r="Q68" s="112" t="s">
        <v>160</v>
      </c>
    </row>
    <row r="69" spans="1:17" s="1" customFormat="1" ht="15.75" x14ac:dyDescent="0.2">
      <c r="A69" s="101">
        <f t="shared" si="0"/>
        <v>129.16939400000001</v>
      </c>
      <c r="B69" s="210" t="s">
        <v>96</v>
      </c>
      <c r="C69" s="206">
        <v>128.39919</v>
      </c>
      <c r="D69" s="195">
        <v>129.16939400000001</v>
      </c>
      <c r="E69" s="230">
        <f>IFERROR(D69/C69*100,0)</f>
        <v>100.59985113613257</v>
      </c>
      <c r="F69" s="230">
        <v>115.76645599999999</v>
      </c>
      <c r="G69" s="83">
        <f>IFERROR(D69-F69,"")</f>
        <v>13.40293800000002</v>
      </c>
      <c r="H69" s="308">
        <v>190.2</v>
      </c>
      <c r="I69" s="230">
        <v>331.98</v>
      </c>
      <c r="J69" s="308">
        <f>IFERROR(I69/H69*100,"")</f>
        <v>174.54258675078867</v>
      </c>
      <c r="K69" s="131">
        <v>127.09300999999999</v>
      </c>
      <c r="L69" s="83">
        <f>IFERROR(I69-K69,"")</f>
        <v>204.88699000000003</v>
      </c>
      <c r="M69" s="97">
        <f>IFERROR(IF(D69&gt;0,I69/D69*10,""),"")</f>
        <v>25.701134744040065</v>
      </c>
      <c r="N69" s="75">
        <f>IFERROR(IF(F69&gt;0,K69/F69*10,""),"")</f>
        <v>10.978396885536515</v>
      </c>
      <c r="O69" s="141">
        <f t="shared" si="1"/>
        <v>14.72273785850355</v>
      </c>
      <c r="P69" s="117"/>
      <c r="Q69" s="3" t="s">
        <v>160</v>
      </c>
    </row>
    <row r="70" spans="1:17" s="1" customFormat="1" ht="15.75" x14ac:dyDescent="0.2">
      <c r="A70" s="101">
        <f t="shared" ref="A70:A101" si="2">IF(OR(D70="",D70=0),"x",D70)</f>
        <v>140.95669600000002</v>
      </c>
      <c r="B70" s="212" t="s">
        <v>39</v>
      </c>
      <c r="C70" s="206">
        <v>150.69479999999999</v>
      </c>
      <c r="D70" s="195">
        <v>140.95669600000002</v>
      </c>
      <c r="E70" s="230">
        <f>IFERROR(D70/C70*100,0)</f>
        <v>93.537863283935494</v>
      </c>
      <c r="F70" s="230">
        <v>122.48452400000001</v>
      </c>
      <c r="G70" s="83">
        <f>IFERROR(D70-F70,"")</f>
        <v>18.472172000000015</v>
      </c>
      <c r="H70" s="308">
        <v>293.89999999999998</v>
      </c>
      <c r="I70" s="230">
        <v>404.75605200000001</v>
      </c>
      <c r="J70" s="308">
        <f>IFERROR(I70/H70*100,"")</f>
        <v>137.71896971759102</v>
      </c>
      <c r="K70" s="131">
        <v>245.25374600000001</v>
      </c>
      <c r="L70" s="83">
        <f>IFERROR(I70-K70,"")</f>
        <v>159.502306</v>
      </c>
      <c r="M70" s="97">
        <f>IFERROR(IF(D70&gt;0,I70/D70*10,""),"")</f>
        <v>28.714921921836186</v>
      </c>
      <c r="N70" s="75">
        <f>IFERROR(IF(F70&gt;0,K70/F70*10,""),"")</f>
        <v>20.023243589532992</v>
      </c>
      <c r="O70" s="141">
        <f t="shared" ref="O70:O101" si="3">IFERROR(M70-N70,0)</f>
        <v>8.6916783323031943</v>
      </c>
      <c r="P70" s="117"/>
      <c r="Q70" s="3" t="s">
        <v>160</v>
      </c>
    </row>
    <row r="71" spans="1:17" s="1" customFormat="1" ht="15.75" x14ac:dyDescent="0.2">
      <c r="A71" s="101">
        <f t="shared" si="2"/>
        <v>136.31299999999999</v>
      </c>
      <c r="B71" s="210" t="s">
        <v>40</v>
      </c>
      <c r="C71" s="206">
        <v>135.98050000000001</v>
      </c>
      <c r="D71" s="195">
        <v>136.31299999999999</v>
      </c>
      <c r="E71" s="230">
        <f>IFERROR(D71/C71*100,0)</f>
        <v>100.24452035402133</v>
      </c>
      <c r="F71" s="230">
        <v>130.24681999999999</v>
      </c>
      <c r="G71" s="83">
        <f>IFERROR(D71-F71,"")</f>
        <v>6.0661800000000028</v>
      </c>
      <c r="H71" s="308">
        <v>284</v>
      </c>
      <c r="I71" s="230">
        <v>393.54719999999998</v>
      </c>
      <c r="J71" s="308">
        <f>IFERROR(I71/H71*100,"")</f>
        <v>138.57295774647886</v>
      </c>
      <c r="K71" s="131">
        <v>252.806794</v>
      </c>
      <c r="L71" s="83">
        <f>IFERROR(I71-K71,"")</f>
        <v>140.74040599999998</v>
      </c>
      <c r="M71" s="97">
        <f>IFERROR(IF(D71&gt;0,I71/D71*10,""),"")</f>
        <v>28.870848708487085</v>
      </c>
      <c r="N71" s="75">
        <f>IFERROR(IF(F71&gt;0,K71/F71*10,""),"")</f>
        <v>19.40982466980768</v>
      </c>
      <c r="O71" s="141">
        <f t="shared" si="3"/>
        <v>9.4610240386794047</v>
      </c>
      <c r="P71" s="117"/>
      <c r="Q71" s="3" t="s">
        <v>160</v>
      </c>
    </row>
    <row r="72" spans="1:17" s="1" customFormat="1" ht="15.75" hidden="1" x14ac:dyDescent="0.2">
      <c r="A72" s="101" t="e">
        <f t="shared" si="2"/>
        <v>#VALUE!</v>
      </c>
      <c r="B72" s="210" t="s">
        <v>136</v>
      </c>
      <c r="C72" s="206">
        <v>135.98050000000001</v>
      </c>
      <c r="D72" s="195" t="e">
        <v>#VALUE!</v>
      </c>
      <c r="E72" s="230">
        <f>IFERROR(D72/C72*100,0)</f>
        <v>0</v>
      </c>
      <c r="F72" s="230" t="e">
        <v>#VALUE!</v>
      </c>
      <c r="G72" s="83" t="str">
        <f>IFERROR(D72-F72,"")</f>
        <v/>
      </c>
      <c r="H72" s="308">
        <v>0</v>
      </c>
      <c r="I72" s="230" t="e">
        <v>#VALUE!</v>
      </c>
      <c r="J72" s="308" t="str">
        <f>IFERROR(I72/H72*100,"")</f>
        <v/>
      </c>
      <c r="K72" s="131" t="e">
        <v>#VALUE!</v>
      </c>
      <c r="L72" s="83" t="str">
        <f>IFERROR(I72-K72,"")</f>
        <v/>
      </c>
      <c r="M72" s="97" t="str">
        <f>IFERROR(IF(D72&gt;0,I72/D72*10,""),"")</f>
        <v/>
      </c>
      <c r="N72" s="75" t="str">
        <f>IFERROR(IF(F72&gt;0,K72/F72*10,""),"")</f>
        <v/>
      </c>
      <c r="O72" s="141">
        <f t="shared" si="3"/>
        <v>0</v>
      </c>
      <c r="P72" s="117"/>
      <c r="Q72" s="3" t="s">
        <v>160</v>
      </c>
    </row>
    <row r="73" spans="1:17" s="1" customFormat="1" ht="15.75" hidden="1" x14ac:dyDescent="0.2">
      <c r="A73" s="101" t="e">
        <f t="shared" si="2"/>
        <v>#VALUE!</v>
      </c>
      <c r="B73" s="210" t="s">
        <v>136</v>
      </c>
      <c r="C73" s="206"/>
      <c r="D73" s="195" t="e">
        <v>#VALUE!</v>
      </c>
      <c r="E73" s="230">
        <f>IFERROR(D73/C73*100,0)</f>
        <v>0</v>
      </c>
      <c r="F73" s="230" t="e">
        <v>#VALUE!</v>
      </c>
      <c r="G73" s="83" t="str">
        <f>IFERROR(D73-F73,"")</f>
        <v/>
      </c>
      <c r="H73" s="308">
        <v>0</v>
      </c>
      <c r="I73" s="230" t="e">
        <v>#VALUE!</v>
      </c>
      <c r="J73" s="308" t="str">
        <f>IFERROR(I73/H73*100,"")</f>
        <v/>
      </c>
      <c r="K73" s="131" t="e">
        <v>#VALUE!</v>
      </c>
      <c r="L73" s="83" t="str">
        <f>IFERROR(I73-K73,"")</f>
        <v/>
      </c>
      <c r="M73" s="97" t="str">
        <f>IFERROR(IF(D73&gt;0,I73/D73*10,""),"")</f>
        <v/>
      </c>
      <c r="N73" s="75" t="str">
        <f>IFERROR(IF(F73&gt;0,K73/F73*10,""),"")</f>
        <v/>
      </c>
      <c r="O73" s="141">
        <f t="shared" si="3"/>
        <v>0</v>
      </c>
      <c r="P73" s="117"/>
      <c r="Q73" s="3" t="s">
        <v>160</v>
      </c>
    </row>
    <row r="74" spans="1:17" s="1" customFormat="1" ht="15.75" x14ac:dyDescent="0.2">
      <c r="A74" s="101">
        <f t="shared" si="2"/>
        <v>331.98</v>
      </c>
      <c r="B74" s="210" t="s">
        <v>41</v>
      </c>
      <c r="C74" s="206">
        <v>331.74882000000002</v>
      </c>
      <c r="D74" s="195">
        <v>331.98</v>
      </c>
      <c r="E74" s="230">
        <f>IFERROR(D74/C74*100,0)</f>
        <v>100.06968525163104</v>
      </c>
      <c r="F74" s="230">
        <v>307.43360000000001</v>
      </c>
      <c r="G74" s="83">
        <f>IFERROR(D74-F74,"")</f>
        <v>24.546400000000006</v>
      </c>
      <c r="H74" s="308">
        <v>502.3</v>
      </c>
      <c r="I74" s="230">
        <v>567.5852000000001</v>
      </c>
      <c r="J74" s="308">
        <f>IFERROR(I74/H74*100,"")</f>
        <v>112.99725263786584</v>
      </c>
      <c r="K74" s="131">
        <v>275.14100000000002</v>
      </c>
      <c r="L74" s="83">
        <f>IFERROR(I74-K74,"")</f>
        <v>292.44420000000008</v>
      </c>
      <c r="M74" s="97">
        <f>IFERROR(IF(D74&gt;0,I74/D74*10,""),"")</f>
        <v>17.096969696969701</v>
      </c>
      <c r="N74" s="75">
        <f>IFERROR(IF(F74&gt;0,K74/F74*10,""),"")</f>
        <v>8.9496073298429319</v>
      </c>
      <c r="O74" s="141">
        <f t="shared" si="3"/>
        <v>8.1473623671267692</v>
      </c>
      <c r="P74" s="117"/>
      <c r="Q74" s="3" t="s">
        <v>160</v>
      </c>
    </row>
    <row r="75" spans="1:17" s="13" customFormat="1" ht="15.75" x14ac:dyDescent="0.25">
      <c r="A75" s="101">
        <f t="shared" si="2"/>
        <v>1247.4842639999999</v>
      </c>
      <c r="B75" s="208" t="s">
        <v>42</v>
      </c>
      <c r="C75" s="209">
        <v>1271.8850791</v>
      </c>
      <c r="D75" s="196">
        <v>1247.4842639999999</v>
      </c>
      <c r="E75" s="237">
        <f>IFERROR(D75/C75*100,0)</f>
        <v>98.081523598243137</v>
      </c>
      <c r="F75" s="231">
        <v>1125.5872440000001</v>
      </c>
      <c r="G75" s="98">
        <f>IFERROR(D75-F75,"")</f>
        <v>121.89701999999988</v>
      </c>
      <c r="H75" s="236">
        <v>2429.515323666667</v>
      </c>
      <c r="I75" s="237">
        <v>3020.8127760000002</v>
      </c>
      <c r="J75" s="351">
        <f>IFERROR(I75/H75*100,"")</f>
        <v>124.33808285024261</v>
      </c>
      <c r="K75" s="229">
        <v>2529.3797640000003</v>
      </c>
      <c r="L75" s="82">
        <f>IFERROR(I75-K75,"")</f>
        <v>491.43301199999996</v>
      </c>
      <c r="M75" s="71">
        <f>IFERROR(IF(D75&gt;0,I75/D75*10,""),"")</f>
        <v>24.215237523829806</v>
      </c>
      <c r="N75" s="73">
        <f>IFERROR(IF(F75&gt;0,K75/F75*10,""),"")</f>
        <v>22.471645600845136</v>
      </c>
      <c r="O75" s="98">
        <f t="shared" si="3"/>
        <v>1.7435919229846704</v>
      </c>
      <c r="P75" s="158"/>
      <c r="Q75" s="112" t="s">
        <v>160</v>
      </c>
    </row>
    <row r="76" spans="1:17" s="1" customFormat="1" ht="15.75" x14ac:dyDescent="0.2">
      <c r="A76" s="101">
        <f t="shared" si="2"/>
        <v>6.0359999999999997E-2</v>
      </c>
      <c r="B76" s="210" t="s">
        <v>139</v>
      </c>
      <c r="C76" s="206">
        <v>6.7000000000000004E-2</v>
      </c>
      <c r="D76" s="195">
        <v>6.0359999999999997E-2</v>
      </c>
      <c r="E76" s="230">
        <f>IFERROR(D76/C76*100,0)</f>
        <v>90.089552238805965</v>
      </c>
      <c r="F76" s="230">
        <v>8.0479999999999996E-2</v>
      </c>
      <c r="G76" s="84">
        <f>IFERROR(D76-F76,"")</f>
        <v>-2.0119999999999999E-2</v>
      </c>
      <c r="H76" s="309">
        <v>0.15</v>
      </c>
      <c r="I76" s="230">
        <v>0.11569</v>
      </c>
      <c r="J76" s="308">
        <f>IFERROR(I76/H76*100,"")</f>
        <v>77.126666666666665</v>
      </c>
      <c r="K76" s="131">
        <v>0.10462399999999999</v>
      </c>
      <c r="L76" s="84">
        <f>IFERROR(I76-K76,"")</f>
        <v>1.1066000000000006E-2</v>
      </c>
      <c r="M76" s="97">
        <f>IFERROR(IF(D76&gt;0,I76/D76*10,""),"")</f>
        <v>19.166666666666668</v>
      </c>
      <c r="N76" s="75">
        <f>IFERROR(IF(F76&gt;0,K76/F76*10,""),"")</f>
        <v>13</v>
      </c>
      <c r="O76" s="141">
        <f t="shared" si="3"/>
        <v>6.1666666666666679</v>
      </c>
      <c r="P76" s="117"/>
      <c r="Q76" s="3" t="s">
        <v>160</v>
      </c>
    </row>
    <row r="77" spans="1:17" s="1" customFormat="1" ht="15.75" hidden="1" x14ac:dyDescent="0.2">
      <c r="A77" s="101" t="str">
        <f t="shared" si="2"/>
        <v>x</v>
      </c>
      <c r="B77" s="210" t="s">
        <v>140</v>
      </c>
      <c r="C77" s="206">
        <v>1.6895</v>
      </c>
      <c r="D77" s="195">
        <v>0</v>
      </c>
      <c r="E77" s="230">
        <f>IFERROR(D77/C77*100,0)</f>
        <v>0</v>
      </c>
      <c r="F77" s="230">
        <v>1.7413860000000001</v>
      </c>
      <c r="G77" s="84">
        <f>IFERROR(D77-F77,"")</f>
        <v>-1.7413860000000001</v>
      </c>
      <c r="H77" s="309">
        <v>0</v>
      </c>
      <c r="I77" s="230">
        <v>0</v>
      </c>
      <c r="J77" s="308" t="str">
        <f>IFERROR(I77/H77*100,"")</f>
        <v/>
      </c>
      <c r="K77" s="131">
        <v>2.3872380000000004</v>
      </c>
      <c r="L77" s="84">
        <f>IFERROR(I77-K77,"")</f>
        <v>-2.3872380000000004</v>
      </c>
      <c r="M77" s="97" t="str">
        <f>IFERROR(IF(D77&gt;0,I77/D77*10,""),"")</f>
        <v/>
      </c>
      <c r="N77" s="75">
        <f>IFERROR(IF(F77&gt;0,K77/F77*10,""),"")</f>
        <v>13.70883882149047</v>
      </c>
      <c r="O77" s="141">
        <f t="shared" si="3"/>
        <v>0</v>
      </c>
      <c r="P77" s="117"/>
      <c r="Q77" s="3" t="s">
        <v>160</v>
      </c>
    </row>
    <row r="78" spans="1:17" s="1" customFormat="1" ht="15.75" x14ac:dyDescent="0.2">
      <c r="A78" s="101">
        <f t="shared" si="2"/>
        <v>4.4042680000000001</v>
      </c>
      <c r="B78" s="210" t="s">
        <v>141</v>
      </c>
      <c r="C78" s="206">
        <v>5.4592999999999998</v>
      </c>
      <c r="D78" s="195">
        <v>4.4042680000000001</v>
      </c>
      <c r="E78" s="230">
        <f>IFERROR(D78/C78*100,0)</f>
        <v>80.674591980656857</v>
      </c>
      <c r="F78" s="230">
        <v>3.6779360000000003</v>
      </c>
      <c r="G78" s="83">
        <f>IFERROR(D78-F78,"")</f>
        <v>0.72633199999999976</v>
      </c>
      <c r="H78" s="308">
        <v>7.8</v>
      </c>
      <c r="I78" s="230">
        <v>8.0872340000000005</v>
      </c>
      <c r="J78" s="308">
        <f>IFERROR(I78/H78*100,"")</f>
        <v>103.68248717948718</v>
      </c>
      <c r="K78" s="131">
        <v>8.0711379999999995</v>
      </c>
      <c r="L78" s="83">
        <f>IFERROR(I78-K78,"")</f>
        <v>1.6096000000000998E-2</v>
      </c>
      <c r="M78" s="97">
        <f>IFERROR(IF(D78&gt;0,I78/D78*10,""),"")</f>
        <v>18.36226587482869</v>
      </c>
      <c r="N78" s="75">
        <f>IFERROR(IF(F78&gt;0,K78/F78*10,""),"")</f>
        <v>21.944748358862142</v>
      </c>
      <c r="O78" s="141">
        <f t="shared" si="3"/>
        <v>-3.5824824840334522</v>
      </c>
      <c r="P78" s="117"/>
      <c r="Q78" s="3" t="s">
        <v>160</v>
      </c>
    </row>
    <row r="79" spans="1:17" s="1" customFormat="1" ht="15.75" x14ac:dyDescent="0.2">
      <c r="A79" s="101">
        <f t="shared" si="2"/>
        <v>287.71600000000001</v>
      </c>
      <c r="B79" s="210" t="s">
        <v>43</v>
      </c>
      <c r="C79" s="206">
        <v>287.87103999999999</v>
      </c>
      <c r="D79" s="195">
        <v>287.71600000000001</v>
      </c>
      <c r="E79" s="230">
        <f>IFERROR(D79/C79*100,0)</f>
        <v>99.946142550497612</v>
      </c>
      <c r="F79" s="230">
        <v>262.3648</v>
      </c>
      <c r="G79" s="83">
        <f>IFERROR(D79-F79,"")</f>
        <v>25.351200000000006</v>
      </c>
      <c r="H79" s="308">
        <v>498.6</v>
      </c>
      <c r="I79" s="230">
        <v>603.09699999999998</v>
      </c>
      <c r="J79" s="308">
        <f>IFERROR(I79/H79*100,"")</f>
        <v>120.95808263136783</v>
      </c>
      <c r="K79" s="131">
        <v>472.71940000000001</v>
      </c>
      <c r="L79" s="83">
        <f>IFERROR(I79-K79,"")</f>
        <v>130.37759999999997</v>
      </c>
      <c r="M79" s="97">
        <f>IFERROR(IF(D79&gt;0,I79/D79*10,""),"")</f>
        <v>20.96153846153846</v>
      </c>
      <c r="N79" s="75">
        <f>IFERROR(IF(F79&gt;0,K79/F79*10,""),"")</f>
        <v>18.017638036809814</v>
      </c>
      <c r="O79" s="141">
        <f t="shared" si="3"/>
        <v>2.9439004247286462</v>
      </c>
      <c r="P79" s="117"/>
      <c r="Q79" s="3" t="s">
        <v>160</v>
      </c>
    </row>
    <row r="80" spans="1:17" s="1" customFormat="1" ht="15.75" x14ac:dyDescent="0.2">
      <c r="A80" s="101">
        <f t="shared" si="2"/>
        <v>166.64289400000001</v>
      </c>
      <c r="B80" s="210" t="s">
        <v>44</v>
      </c>
      <c r="C80" s="206">
        <v>173.7825</v>
      </c>
      <c r="D80" s="195">
        <v>166.64289400000001</v>
      </c>
      <c r="E80" s="230">
        <f>IFERROR(D80/C80*100,0)</f>
        <v>95.891642714312439</v>
      </c>
      <c r="F80" s="230">
        <v>154.63125400000001</v>
      </c>
      <c r="G80" s="83">
        <f>IFERROR(D80-F80,"")</f>
        <v>12.01164</v>
      </c>
      <c r="H80" s="308">
        <v>511.40532366666667</v>
      </c>
      <c r="I80" s="230">
        <v>624.26525200000003</v>
      </c>
      <c r="J80" s="308">
        <f>IFERROR(I80/H80*100,"")</f>
        <v>122.0685869134392</v>
      </c>
      <c r="K80" s="131">
        <v>519.27909199999999</v>
      </c>
      <c r="L80" s="83">
        <f>IFERROR(I80-K80,"")</f>
        <v>104.98616000000004</v>
      </c>
      <c r="M80" s="97">
        <f>IFERROR(IF(D80&gt;0,I80/D80*10,""),"")</f>
        <v>37.461258444059425</v>
      </c>
      <c r="N80" s="75">
        <f>IFERROR(IF(F80&gt;0,K80/F80*10,""),"")</f>
        <v>33.581768146302423</v>
      </c>
      <c r="O80" s="141">
        <f t="shared" si="3"/>
        <v>3.8794902977570018</v>
      </c>
      <c r="P80" s="117"/>
      <c r="Q80" s="3" t="s">
        <v>160</v>
      </c>
    </row>
    <row r="81" spans="1:17" s="1" customFormat="1" ht="15.75" hidden="1" x14ac:dyDescent="0.2">
      <c r="A81" s="101" t="e">
        <f t="shared" si="2"/>
        <v>#VALUE!</v>
      </c>
      <c r="B81" s="210" t="s">
        <v>136</v>
      </c>
      <c r="C81" s="206"/>
      <c r="D81" s="195" t="e">
        <v>#VALUE!</v>
      </c>
      <c r="E81" s="230">
        <f>IFERROR(D81/C81*100,0)</f>
        <v>0</v>
      </c>
      <c r="F81" s="230" t="e">
        <v>#VALUE!</v>
      </c>
      <c r="G81" s="83" t="str">
        <f>IFERROR(D81-F81,"")</f>
        <v/>
      </c>
      <c r="H81" s="308">
        <v>0</v>
      </c>
      <c r="I81" s="230" t="e">
        <v>#VALUE!</v>
      </c>
      <c r="J81" s="308" t="str">
        <f>IFERROR(I81/H81*100,"")</f>
        <v/>
      </c>
      <c r="K81" s="131" t="e">
        <v>#VALUE!</v>
      </c>
      <c r="L81" s="83" t="str">
        <f>IFERROR(I81-K81,"")</f>
        <v/>
      </c>
      <c r="M81" s="97" t="str">
        <f>IFERROR(IF(D81&gt;0,I81/D81*10,""),"")</f>
        <v/>
      </c>
      <c r="N81" s="75" t="str">
        <f>IFERROR(IF(F81&gt;0,K81/F81*10,""),"")</f>
        <v/>
      </c>
      <c r="O81" s="141">
        <f t="shared" si="3"/>
        <v>0</v>
      </c>
      <c r="P81" s="117"/>
      <c r="Q81" s="3" t="s">
        <v>160</v>
      </c>
    </row>
    <row r="82" spans="1:17" s="1" customFormat="1" ht="15.75" hidden="1" x14ac:dyDescent="0.2">
      <c r="A82" s="101" t="e">
        <f t="shared" si="2"/>
        <v>#VALUE!</v>
      </c>
      <c r="B82" s="210" t="s">
        <v>136</v>
      </c>
      <c r="C82" s="206"/>
      <c r="D82" s="195" t="e">
        <v>#VALUE!</v>
      </c>
      <c r="E82" s="230">
        <f>IFERROR(D82/C82*100,0)</f>
        <v>0</v>
      </c>
      <c r="F82" s="230" t="e">
        <v>#VALUE!</v>
      </c>
      <c r="G82" s="83" t="str">
        <f>IFERROR(D82-F82,"")</f>
        <v/>
      </c>
      <c r="H82" s="308">
        <v>0</v>
      </c>
      <c r="I82" s="230" t="e">
        <v>#VALUE!</v>
      </c>
      <c r="J82" s="308" t="str">
        <f>IFERROR(I82/H82*100,"")</f>
        <v/>
      </c>
      <c r="K82" s="131" t="e">
        <v>#VALUE!</v>
      </c>
      <c r="L82" s="83" t="str">
        <f>IFERROR(I82-K82,"")</f>
        <v/>
      </c>
      <c r="M82" s="97" t="str">
        <f>IFERROR(IF(D82&gt;0,I82/D82*10,""),"")</f>
        <v/>
      </c>
      <c r="N82" s="75" t="str">
        <f>IFERROR(IF(F82&gt;0,K82/F82*10,""),"")</f>
        <v/>
      </c>
      <c r="O82" s="141">
        <f t="shared" si="3"/>
        <v>0</v>
      </c>
      <c r="P82" s="117"/>
      <c r="Q82" s="3" t="s">
        <v>160</v>
      </c>
    </row>
    <row r="83" spans="1:17" s="1" customFormat="1" ht="15.75" x14ac:dyDescent="0.2">
      <c r="A83" s="101">
        <f t="shared" si="2"/>
        <v>75.334310000000002</v>
      </c>
      <c r="B83" s="210" t="s">
        <v>45</v>
      </c>
      <c r="C83" s="206">
        <v>85.122</v>
      </c>
      <c r="D83" s="195">
        <v>75.334310000000002</v>
      </c>
      <c r="E83" s="230">
        <f>IFERROR(D83/C83*100,0)</f>
        <v>88.501574211132265</v>
      </c>
      <c r="F83" s="230">
        <v>76.02040199999999</v>
      </c>
      <c r="G83" s="83">
        <f>IFERROR(D83-F83,"")</f>
        <v>-0.68609199999998793</v>
      </c>
      <c r="H83" s="308">
        <v>200.9</v>
      </c>
      <c r="I83" s="230">
        <v>171.16788199999999</v>
      </c>
      <c r="J83" s="308">
        <f>IFERROR(I83/H83*100,"")</f>
        <v>85.200538576406174</v>
      </c>
      <c r="K83" s="131">
        <v>176.88296800000001</v>
      </c>
      <c r="L83" s="83">
        <f>IFERROR(I83-K83,"")</f>
        <v>-5.7150860000000137</v>
      </c>
      <c r="M83" s="97">
        <f>IFERROR(IF(D83&gt;0,I83/D83*10,""),"")</f>
        <v>22.721105695399611</v>
      </c>
      <c r="N83" s="75">
        <f>IFERROR(IF(F83&gt;0,K83/F83*10,""),"")</f>
        <v>23.267828549499121</v>
      </c>
      <c r="O83" s="141">
        <f t="shared" si="3"/>
        <v>-0.54672285409951016</v>
      </c>
      <c r="P83" s="117"/>
      <c r="Q83" s="3" t="s">
        <v>160</v>
      </c>
    </row>
    <row r="84" spans="1:17" s="1" customFormat="1" ht="15.75" hidden="1" x14ac:dyDescent="0.2">
      <c r="A84" s="101" t="e">
        <f t="shared" si="2"/>
        <v>#VALUE!</v>
      </c>
      <c r="B84" s="210" t="s">
        <v>136</v>
      </c>
      <c r="C84" s="206"/>
      <c r="D84" s="195" t="e">
        <v>#VALUE!</v>
      </c>
      <c r="E84" s="230">
        <f>IFERROR(D84/C84*100,0)</f>
        <v>0</v>
      </c>
      <c r="F84" s="230" t="e">
        <v>#VALUE!</v>
      </c>
      <c r="G84" s="83" t="str">
        <f>IFERROR(D84-F84,"")</f>
        <v/>
      </c>
      <c r="H84" s="308">
        <v>0</v>
      </c>
      <c r="I84" s="230" t="e">
        <v>#VALUE!</v>
      </c>
      <c r="J84" s="308" t="str">
        <f>IFERROR(I84/H84*100,"")</f>
        <v/>
      </c>
      <c r="K84" s="131" t="e">
        <v>#VALUE!</v>
      </c>
      <c r="L84" s="83" t="str">
        <f>IFERROR(I84-K84,"")</f>
        <v/>
      </c>
      <c r="M84" s="97" t="str">
        <f>IFERROR(IF(D84&gt;0,I84/D84*10,""),"")</f>
        <v/>
      </c>
      <c r="N84" s="75" t="str">
        <f>IFERROR(IF(F84&gt;0,K84/F84*10,""),"")</f>
        <v/>
      </c>
      <c r="O84" s="141">
        <f t="shared" si="3"/>
        <v>0</v>
      </c>
      <c r="P84" s="117"/>
      <c r="Q84" s="3" t="s">
        <v>160</v>
      </c>
    </row>
    <row r="85" spans="1:17" s="1" customFormat="1" ht="15.75" x14ac:dyDescent="0.2">
      <c r="A85" s="101">
        <f t="shared" si="2"/>
        <v>122.01774</v>
      </c>
      <c r="B85" s="210" t="s">
        <v>46</v>
      </c>
      <c r="C85" s="206">
        <v>123.181</v>
      </c>
      <c r="D85" s="195">
        <v>122.01774</v>
      </c>
      <c r="E85" s="230">
        <f>IFERROR(D85/C85*100,0)</f>
        <v>99.055649816124244</v>
      </c>
      <c r="F85" s="230">
        <v>104.529436</v>
      </c>
      <c r="G85" s="83">
        <f>IFERROR(D85-F85,"")</f>
        <v>17.488303999999999</v>
      </c>
      <c r="H85" s="308">
        <v>194.56</v>
      </c>
      <c r="I85" s="230">
        <v>405.68559600000003</v>
      </c>
      <c r="J85" s="308">
        <f>IFERROR(I85/H85*100,"")</f>
        <v>208.51438939144739</v>
      </c>
      <c r="K85" s="131">
        <v>309.33594599999998</v>
      </c>
      <c r="L85" s="83">
        <f>IFERROR(I85-K85,"")</f>
        <v>96.349650000000054</v>
      </c>
      <c r="M85" s="97">
        <f>IFERROR(IF(D85&gt;0,I85/D85*10,""),"")</f>
        <v>33.248083106604007</v>
      </c>
      <c r="N85" s="75">
        <f>IFERROR(IF(F85&gt;0,K85/F85*10,""),"")</f>
        <v>29.593189998652626</v>
      </c>
      <c r="O85" s="141">
        <f t="shared" si="3"/>
        <v>3.6548931079513807</v>
      </c>
      <c r="P85" s="117"/>
      <c r="Q85" s="3" t="s">
        <v>160</v>
      </c>
    </row>
    <row r="86" spans="1:17" s="1" customFormat="1" ht="15.75" x14ac:dyDescent="0.2">
      <c r="A86" s="101">
        <f t="shared" si="2"/>
        <v>239.90786199999999</v>
      </c>
      <c r="B86" s="210" t="s">
        <v>47</v>
      </c>
      <c r="C86" s="206">
        <v>238.47703000000001</v>
      </c>
      <c r="D86" s="195">
        <v>239.90786199999999</v>
      </c>
      <c r="E86" s="230">
        <f>IFERROR(D86/C86*100,0)</f>
        <v>100.5999873446931</v>
      </c>
      <c r="F86" s="230">
        <v>193.49404000000001</v>
      </c>
      <c r="G86" s="83">
        <f>IFERROR(D86-F86,"")</f>
        <v>46.413821999999982</v>
      </c>
      <c r="H86" s="308">
        <v>470</v>
      </c>
      <c r="I86" s="230">
        <v>626.98346400000003</v>
      </c>
      <c r="J86" s="308">
        <f>IFERROR(I86/H86*100,"")</f>
        <v>133.4007370212766</v>
      </c>
      <c r="K86" s="131">
        <v>518.38173999999992</v>
      </c>
      <c r="L86" s="83">
        <f>IFERROR(I86-K86,"")</f>
        <v>108.6017240000001</v>
      </c>
      <c r="M86" s="97">
        <f>IFERROR(IF(D86&gt;0,I86/D86*10,""),"")</f>
        <v>26.134344192521716</v>
      </c>
      <c r="N86" s="75">
        <f>IFERROR(IF(F86&gt;0,K86/F86*10,""),"")</f>
        <v>26.790579182697304</v>
      </c>
      <c r="O86" s="141">
        <f t="shared" si="3"/>
        <v>-0.65623499017558728</v>
      </c>
      <c r="P86" s="117"/>
      <c r="Q86" s="3" t="s">
        <v>160</v>
      </c>
    </row>
    <row r="87" spans="1:17" s="1" customFormat="1" ht="15.75" x14ac:dyDescent="0.2">
      <c r="A87" s="101">
        <f t="shared" si="2"/>
        <v>329.07467200000002</v>
      </c>
      <c r="B87" s="210" t="s">
        <v>48</v>
      </c>
      <c r="C87" s="206">
        <v>331.76670910000001</v>
      </c>
      <c r="D87" s="195">
        <v>329.07467200000002</v>
      </c>
      <c r="E87" s="230">
        <f>IFERROR(D87/C87*100,0)</f>
        <v>99.188575277096731</v>
      </c>
      <c r="F87" s="230">
        <v>311.770466</v>
      </c>
      <c r="G87" s="83">
        <f>IFERROR(D87-F87,"")</f>
        <v>17.304206000000022</v>
      </c>
      <c r="H87" s="308">
        <v>487.8</v>
      </c>
      <c r="I87" s="230">
        <v>515.12129400000003</v>
      </c>
      <c r="J87" s="308">
        <f>IFERROR(I87/H87*100,"")</f>
        <v>105.60092127921278</v>
      </c>
      <c r="K87" s="131">
        <v>475.77462200000002</v>
      </c>
      <c r="L87" s="83">
        <f>IFERROR(I87-K87,"")</f>
        <v>39.346672000000012</v>
      </c>
      <c r="M87" s="97">
        <f>IFERROR(IF(D87&gt;0,I87/D87*10,""),"")</f>
        <v>15.653629337963755</v>
      </c>
      <c r="N87" s="75">
        <f>IFERROR(IF(F87&gt;0,K87/F87*10,""),"")</f>
        <v>15.260413473545631</v>
      </c>
      <c r="O87" s="141">
        <f t="shared" si="3"/>
        <v>0.39321586441812428</v>
      </c>
      <c r="P87" s="117"/>
      <c r="Q87" s="3" t="s">
        <v>160</v>
      </c>
    </row>
    <row r="88" spans="1:17" s="1" customFormat="1" ht="15.75" x14ac:dyDescent="0.2">
      <c r="A88" s="101">
        <f t="shared" si="2"/>
        <v>22.326158000000003</v>
      </c>
      <c r="B88" s="205" t="s">
        <v>49</v>
      </c>
      <c r="C88" s="206">
        <v>24.469000000000001</v>
      </c>
      <c r="D88" s="195">
        <v>22.326158000000003</v>
      </c>
      <c r="E88" s="230">
        <f>IFERROR(D88/C88*100,0)</f>
        <v>91.242625362703834</v>
      </c>
      <c r="F88" s="230">
        <v>17.277044</v>
      </c>
      <c r="G88" s="83">
        <f>IFERROR(D88-F88,"")</f>
        <v>5.049114000000003</v>
      </c>
      <c r="H88" s="308">
        <v>58.3</v>
      </c>
      <c r="I88" s="230">
        <v>66.289364000000006</v>
      </c>
      <c r="J88" s="308">
        <f>IFERROR(I88/H88*100,"")</f>
        <v>113.70388336192111</v>
      </c>
      <c r="K88" s="131">
        <v>46.442995999999994</v>
      </c>
      <c r="L88" s="83">
        <f>IFERROR(I88-K88,"")</f>
        <v>19.846368000000012</v>
      </c>
      <c r="M88" s="95">
        <f>IFERROR(IF(D88&gt;0,I88/D88*10,""),"")</f>
        <v>29.691344117514529</v>
      </c>
      <c r="N88" s="75">
        <f>IFERROR(IF(F88&gt;0,K88/F88*10,""),"")</f>
        <v>26.881332246419003</v>
      </c>
      <c r="O88" s="141">
        <f t="shared" si="3"/>
        <v>2.8100118710955257</v>
      </c>
      <c r="P88" s="117"/>
      <c r="Q88" s="3" t="s">
        <v>160</v>
      </c>
    </row>
    <row r="89" spans="1:17" s="13" customFormat="1" ht="15.75" customHeight="1" x14ac:dyDescent="0.25">
      <c r="A89" s="101">
        <f t="shared" si="2"/>
        <v>59.880137999999995</v>
      </c>
      <c r="B89" s="208" t="s">
        <v>50</v>
      </c>
      <c r="C89" s="209">
        <v>65.611270000000005</v>
      </c>
      <c r="D89" s="196">
        <v>59.880137999999995</v>
      </c>
      <c r="E89" s="237">
        <f>IFERROR(D89/C89*100,0)</f>
        <v>91.265018951774579</v>
      </c>
      <c r="F89" s="231">
        <v>57.887252000000004</v>
      </c>
      <c r="G89" s="98">
        <f>IFERROR(D89-F89,"")</f>
        <v>1.9928859999999915</v>
      </c>
      <c r="H89" s="236">
        <v>136.59399999999999</v>
      </c>
      <c r="I89" s="237">
        <v>114.57535200000001</v>
      </c>
      <c r="J89" s="351">
        <f>IFERROR(I89/H89*100,"")</f>
        <v>83.880223143037043</v>
      </c>
      <c r="K89" s="231">
        <v>127.31231800000002</v>
      </c>
      <c r="L89" s="98">
        <f>IFERROR(I89-K89,"")</f>
        <v>-12.73696600000001</v>
      </c>
      <c r="M89" s="71">
        <f>IFERROR(IF(D89&gt;0,I89/D89*10,""),"")</f>
        <v>19.134116223980648</v>
      </c>
      <c r="N89" s="73">
        <f>IFERROR(IF(F89&gt;0,K89/F89*10,""),"")</f>
        <v>21.993152827499912</v>
      </c>
      <c r="O89" s="98">
        <f t="shared" si="3"/>
        <v>-2.8590366035192645</v>
      </c>
      <c r="P89" s="158"/>
      <c r="Q89" s="112" t="s">
        <v>160</v>
      </c>
    </row>
    <row r="90" spans="1:17" s="1" customFormat="1" ht="15.75" x14ac:dyDescent="0.2">
      <c r="A90" s="101">
        <f t="shared" si="2"/>
        <v>5.280494</v>
      </c>
      <c r="B90" s="210" t="s">
        <v>97</v>
      </c>
      <c r="C90" s="206">
        <v>8.4177999999999997</v>
      </c>
      <c r="D90" s="195">
        <v>5.280494</v>
      </c>
      <c r="E90" s="230">
        <f>IFERROR(D90/C90*100,0)</f>
        <v>62.73009574948324</v>
      </c>
      <c r="F90" s="230">
        <v>4.79359</v>
      </c>
      <c r="G90" s="84">
        <f>IFERROR(D90-F90,"")</f>
        <v>0.486904</v>
      </c>
      <c r="H90" s="309">
        <v>13.8</v>
      </c>
      <c r="I90" s="230">
        <v>7.9936759999999998</v>
      </c>
      <c r="J90" s="308">
        <f>IFERROR(I90/H90*100,"")</f>
        <v>57.925188405797101</v>
      </c>
      <c r="K90" s="131">
        <v>8.2471880000000013</v>
      </c>
      <c r="L90" s="84">
        <f>IFERROR(I90-K90,"")</f>
        <v>-0.25351200000000151</v>
      </c>
      <c r="M90" s="97">
        <f>IFERROR(IF(D90&gt;0,I90/D90*10,""),"")</f>
        <v>15.138121546961326</v>
      </c>
      <c r="N90" s="75">
        <f>IFERROR(IF(F90&gt;0,K90/F90*10,""),"")</f>
        <v>17.204616998950684</v>
      </c>
      <c r="O90" s="141">
        <f t="shared" si="3"/>
        <v>-2.0664954519893577</v>
      </c>
      <c r="P90" s="117"/>
      <c r="Q90" s="3" t="s">
        <v>160</v>
      </c>
    </row>
    <row r="91" spans="1:17" s="1" customFormat="1" ht="15.75" x14ac:dyDescent="0.2">
      <c r="A91" s="101">
        <f t="shared" si="2"/>
        <v>2.1860379999999999</v>
      </c>
      <c r="B91" s="210" t="s">
        <v>98</v>
      </c>
      <c r="C91" s="206">
        <v>2.2783699999999998</v>
      </c>
      <c r="D91" s="195">
        <v>2.1860379999999999</v>
      </c>
      <c r="E91" s="230">
        <f>IFERROR(D91/C91*100,0)</f>
        <v>95.947453662047877</v>
      </c>
      <c r="F91" s="230">
        <v>2.3409619999999998</v>
      </c>
      <c r="G91" s="83">
        <f>IFERROR(D91-F91,"")</f>
        <v>-0.15492399999999984</v>
      </c>
      <c r="H91" s="308">
        <v>2.5</v>
      </c>
      <c r="I91" s="230">
        <v>2.2705420000000003</v>
      </c>
      <c r="J91" s="308">
        <f>IFERROR(I91/H91*100,"")</f>
        <v>90.821680000000015</v>
      </c>
      <c r="K91" s="131">
        <v>2.2282899999999999</v>
      </c>
      <c r="L91" s="83">
        <f>IFERROR(I91-K91,"")</f>
        <v>4.22520000000004E-2</v>
      </c>
      <c r="M91" s="97">
        <f>IFERROR(IF(D91&gt;0,I91/D91*10,""),"")</f>
        <v>10.386562356189602</v>
      </c>
      <c r="N91" s="75">
        <f>IFERROR(IF(F91&gt;0,K91/F91*10,""),"")</f>
        <v>9.518693596905889</v>
      </c>
      <c r="O91" s="141">
        <f t="shared" si="3"/>
        <v>0.86786875928371288</v>
      </c>
      <c r="P91" s="117"/>
      <c r="Q91" s="3" t="s">
        <v>160</v>
      </c>
    </row>
    <row r="92" spans="1:17" s="1" customFormat="1" ht="15.75" x14ac:dyDescent="0.2">
      <c r="A92" s="101">
        <f t="shared" si="2"/>
        <v>1.621672</v>
      </c>
      <c r="B92" s="210" t="s">
        <v>61</v>
      </c>
      <c r="C92" s="206">
        <v>2.125</v>
      </c>
      <c r="D92" s="195">
        <v>1.621672</v>
      </c>
      <c r="E92" s="230">
        <f>IFERROR(D92/C92*100,0)</f>
        <v>76.313976470588244</v>
      </c>
      <c r="F92" s="230">
        <v>1.3661480000000001</v>
      </c>
      <c r="G92" s="83">
        <f>IFERROR(D92-F92,"")</f>
        <v>0.25552399999999986</v>
      </c>
      <c r="H92" s="308">
        <v>2.4340000000000002</v>
      </c>
      <c r="I92" s="230">
        <v>2.4304959999999998</v>
      </c>
      <c r="J92" s="308">
        <f>IFERROR(I92/H92*100,"")</f>
        <v>99.856039441248953</v>
      </c>
      <c r="K92" s="131">
        <v>2.4818020000000001</v>
      </c>
      <c r="L92" s="83">
        <f>IFERROR(I92-K92,"")</f>
        <v>-5.1306000000000296E-2</v>
      </c>
      <c r="M92" s="97">
        <f>IFERROR(IF(D92&gt;0,I92/D92*10,""),"")</f>
        <v>14.98759305210918</v>
      </c>
      <c r="N92" s="75">
        <f>IFERROR(IF(F92&gt;0,K92/F92*10,""),"")</f>
        <v>18.166421207658317</v>
      </c>
      <c r="O92" s="141">
        <f t="shared" si="3"/>
        <v>-3.1788281555491373</v>
      </c>
      <c r="P92" s="117"/>
      <c r="Q92" s="3" t="s">
        <v>160</v>
      </c>
    </row>
    <row r="93" spans="1:17" s="1" customFormat="1" ht="15.75" hidden="1" x14ac:dyDescent="0.2">
      <c r="A93" s="101" t="e">
        <f t="shared" si="2"/>
        <v>#VALUE!</v>
      </c>
      <c r="B93" s="210" t="s">
        <v>136</v>
      </c>
      <c r="C93" s="206"/>
      <c r="D93" s="195" t="e">
        <v>#VALUE!</v>
      </c>
      <c r="E93" s="230">
        <f>IFERROR(D93/C93*100,0)</f>
        <v>0</v>
      </c>
      <c r="F93" s="230" t="e">
        <v>#VALUE!</v>
      </c>
      <c r="G93" s="84" t="str">
        <f>IFERROR(D93-F93,"")</f>
        <v/>
      </c>
      <c r="H93" s="309">
        <v>0</v>
      </c>
      <c r="I93" s="230" t="e">
        <v>#VALUE!</v>
      </c>
      <c r="J93" s="308" t="str">
        <f>IFERROR(I93/H93*100,"")</f>
        <v/>
      </c>
      <c r="K93" s="131" t="e">
        <v>#VALUE!</v>
      </c>
      <c r="L93" s="84" t="str">
        <f>IFERROR(I93-K93,"")</f>
        <v/>
      </c>
      <c r="M93" s="97" t="str">
        <f>IFERROR(IF(D93&gt;0,I93/D93*10,""),"")</f>
        <v/>
      </c>
      <c r="N93" s="75" t="str">
        <f>IFERROR(IF(F93&gt;0,K93/F93*10,""),"")</f>
        <v/>
      </c>
      <c r="O93" s="141">
        <f t="shared" si="3"/>
        <v>0</v>
      </c>
      <c r="P93" s="117"/>
      <c r="Q93" s="3" t="s">
        <v>160</v>
      </c>
    </row>
    <row r="94" spans="1:17" s="1" customFormat="1" ht="15.75" x14ac:dyDescent="0.2">
      <c r="A94" s="101">
        <f t="shared" si="2"/>
        <v>6.9937120000000004</v>
      </c>
      <c r="B94" s="210" t="s">
        <v>51</v>
      </c>
      <c r="C94" s="206">
        <v>8.5389999999999997</v>
      </c>
      <c r="D94" s="195">
        <v>6.9937120000000004</v>
      </c>
      <c r="E94" s="230">
        <f>IFERROR(D94/C94*100,0)</f>
        <v>81.903173673732297</v>
      </c>
      <c r="F94" s="230">
        <v>6.1738219999999995</v>
      </c>
      <c r="G94" s="83">
        <f>IFERROR(D94-F94,"")</f>
        <v>0.8198900000000009</v>
      </c>
      <c r="H94" s="308">
        <v>16.2</v>
      </c>
      <c r="I94" s="230">
        <v>15.451154000000001</v>
      </c>
      <c r="J94" s="308">
        <f>IFERROR(I94/H94*100,"")</f>
        <v>95.377493827160492</v>
      </c>
      <c r="K94" s="131">
        <v>15.763014</v>
      </c>
      <c r="L94" s="83">
        <f>IFERROR(I94-K94,"")</f>
        <v>-0.31185999999999936</v>
      </c>
      <c r="M94" s="97">
        <f>IFERROR(IF(D94&gt;0,I94/D94*10,""),"")</f>
        <v>22.092922899884925</v>
      </c>
      <c r="N94" s="75">
        <f>IFERROR(IF(F94&gt;0,K94/F94*10,""),"")</f>
        <v>25.532018901743527</v>
      </c>
      <c r="O94" s="141">
        <f t="shared" si="3"/>
        <v>-3.4390960018586014</v>
      </c>
      <c r="P94" s="117"/>
      <c r="Q94" s="3" t="s">
        <v>160</v>
      </c>
    </row>
    <row r="95" spans="1:17" s="1" customFormat="1" ht="15.75" x14ac:dyDescent="0.2">
      <c r="A95" s="101">
        <f t="shared" si="2"/>
        <v>1.5512520000000001</v>
      </c>
      <c r="B95" s="210" t="s">
        <v>52</v>
      </c>
      <c r="C95" s="206">
        <v>1.6634</v>
      </c>
      <c r="D95" s="195">
        <v>1.5512520000000001</v>
      </c>
      <c r="E95" s="230">
        <f>IFERROR(D95/C95*100,0)</f>
        <v>93.257905494769759</v>
      </c>
      <c r="F95" s="230">
        <v>0.78367399999999998</v>
      </c>
      <c r="G95" s="83">
        <f>IFERROR(D95-F95,"")</f>
        <v>0.76757800000000009</v>
      </c>
      <c r="H95" s="308">
        <v>2.6</v>
      </c>
      <c r="I95" s="230">
        <v>2.4787840000000001</v>
      </c>
      <c r="J95" s="308">
        <f>IFERROR(I95/H95*100,"")</f>
        <v>95.337846153846158</v>
      </c>
      <c r="K95" s="131">
        <v>1.2112239999999999</v>
      </c>
      <c r="L95" s="83">
        <f>IFERROR(I95-K95,"")</f>
        <v>1.2675600000000002</v>
      </c>
      <c r="M95" s="97">
        <f>IFERROR(IF(D95&gt;0,I95/D95*10,""),"")</f>
        <v>15.979247730220493</v>
      </c>
      <c r="N95" s="75">
        <f>IFERROR(IF(F95&gt;0,K95/F95*10,""),"")</f>
        <v>15.455712451861359</v>
      </c>
      <c r="O95" s="141">
        <f t="shared" si="3"/>
        <v>0.52353527835913383</v>
      </c>
      <c r="P95" s="117"/>
      <c r="Q95" s="3" t="s">
        <v>160</v>
      </c>
    </row>
    <row r="96" spans="1:17" s="1" customFormat="1" ht="15.75" x14ac:dyDescent="0.2">
      <c r="A96" s="101">
        <f t="shared" si="2"/>
        <v>41.081015999999998</v>
      </c>
      <c r="B96" s="210" t="s">
        <v>53</v>
      </c>
      <c r="C96" s="206">
        <v>41.288699999999999</v>
      </c>
      <c r="D96" s="195">
        <v>41.081015999999998</v>
      </c>
      <c r="E96" s="230">
        <f>IFERROR(D96/C96*100,0)</f>
        <v>99.496995545996853</v>
      </c>
      <c r="F96" s="230">
        <v>41.706747999999997</v>
      </c>
      <c r="G96" s="83">
        <f>IFERROR(D96-F96,"")</f>
        <v>-0.62573199999999929</v>
      </c>
      <c r="H96" s="308">
        <v>96.9</v>
      </c>
      <c r="I96" s="230">
        <v>82.673080000000013</v>
      </c>
      <c r="J96" s="308">
        <f>IFERROR(I96/H96*100,"")</f>
        <v>85.317936016511879</v>
      </c>
      <c r="K96" s="131">
        <v>96.193719999999999</v>
      </c>
      <c r="L96" s="83">
        <f>IFERROR(I96-K96,"")</f>
        <v>-13.520639999999986</v>
      </c>
      <c r="M96" s="97">
        <f>IFERROR(IF(D96&gt;0,I96/D96*10,""),"")</f>
        <v>20.124400039181118</v>
      </c>
      <c r="N96" s="75">
        <f>IFERROR(IF(F96&gt;0,K96/F96*10,""),"")</f>
        <v>23.064306044671717</v>
      </c>
      <c r="O96" s="141">
        <f t="shared" si="3"/>
        <v>-2.9399060054905988</v>
      </c>
      <c r="P96" s="117"/>
      <c r="Q96" s="3" t="s">
        <v>160</v>
      </c>
    </row>
    <row r="97" spans="1:17" s="1" customFormat="1" ht="15.75" hidden="1" x14ac:dyDescent="0.2">
      <c r="A97" s="101" t="str">
        <f t="shared" si="2"/>
        <v>x</v>
      </c>
      <c r="B97" s="210" t="s">
        <v>82</v>
      </c>
      <c r="C97" s="206">
        <v>0.13</v>
      </c>
      <c r="D97" s="195">
        <v>0</v>
      </c>
      <c r="E97" s="230">
        <f>IFERROR(D97/C97*100,0)</f>
        <v>0</v>
      </c>
      <c r="F97" s="230">
        <v>1.5089999999999999E-2</v>
      </c>
      <c r="G97" s="83">
        <f>IFERROR(D97-F97,"")</f>
        <v>-1.5089999999999999E-2</v>
      </c>
      <c r="H97" s="308">
        <v>0.26</v>
      </c>
      <c r="I97" s="230">
        <v>0</v>
      </c>
      <c r="J97" s="308">
        <f>IFERROR(I97/H97*100,"")</f>
        <v>0</v>
      </c>
      <c r="K97" s="131">
        <v>6.9414000000000003E-2</v>
      </c>
      <c r="L97" s="83">
        <f>IFERROR(I97-K97,"")</f>
        <v>-6.9414000000000003E-2</v>
      </c>
      <c r="M97" s="97" t="str">
        <f>IFERROR(IF(D97&gt;0,I97/D97*10,""),"")</f>
        <v/>
      </c>
      <c r="N97" s="75">
        <f>IFERROR(IF(F97&gt;0,K97/F97*10,""),"")</f>
        <v>46.000000000000007</v>
      </c>
      <c r="O97" s="141">
        <f t="shared" si="3"/>
        <v>0</v>
      </c>
      <c r="P97" s="117"/>
      <c r="Q97" s="3" t="s">
        <v>160</v>
      </c>
    </row>
    <row r="98" spans="1:17" s="1" customFormat="1" ht="15.75" hidden="1" x14ac:dyDescent="0.2">
      <c r="A98" s="101" t="e">
        <f t="shared" si="2"/>
        <v>#VALUE!</v>
      </c>
      <c r="B98" s="210" t="s">
        <v>136</v>
      </c>
      <c r="C98" s="206"/>
      <c r="D98" s="195" t="e">
        <v>#VALUE!</v>
      </c>
      <c r="E98" s="230">
        <f>IFERROR(D98/C98*100,0)</f>
        <v>0</v>
      </c>
      <c r="F98" s="230" t="e">
        <v>#VALUE!</v>
      </c>
      <c r="G98" s="83" t="str">
        <f>IFERROR(D98-F98,"")</f>
        <v/>
      </c>
      <c r="H98" s="308">
        <v>0</v>
      </c>
      <c r="I98" s="230" t="e">
        <v>#VALUE!</v>
      </c>
      <c r="J98" s="308" t="str">
        <f>IFERROR(I98/H98*100,"")</f>
        <v/>
      </c>
      <c r="K98" s="131" t="e">
        <v>#VALUE!</v>
      </c>
      <c r="L98" s="83" t="str">
        <f>IFERROR(I98-K98,"")</f>
        <v/>
      </c>
      <c r="M98" s="92" t="str">
        <f>IFERROR(IF(D98&gt;0,I98/D98*10,""),"")</f>
        <v/>
      </c>
      <c r="N98" s="75" t="str">
        <f>IFERROR(IF(F98&gt;0,K98/F98*10,""),"")</f>
        <v/>
      </c>
      <c r="O98" s="141">
        <f t="shared" si="3"/>
        <v>0</v>
      </c>
      <c r="P98" s="117"/>
      <c r="Q98" s="3" t="s">
        <v>160</v>
      </c>
    </row>
    <row r="99" spans="1:17" s="1" customFormat="1" ht="15.75" hidden="1" x14ac:dyDescent="0.2">
      <c r="A99" s="101" t="str">
        <f t="shared" si="2"/>
        <v>x</v>
      </c>
      <c r="B99" s="210" t="s">
        <v>55</v>
      </c>
      <c r="C99" s="206"/>
      <c r="D99" s="195">
        <v>0</v>
      </c>
      <c r="E99" s="230">
        <f>IFERROR(D99/C99*100,0)</f>
        <v>0</v>
      </c>
      <c r="F99" s="230">
        <v>0</v>
      </c>
      <c r="G99" s="83">
        <f>IFERROR(D99-F99,"")</f>
        <v>0</v>
      </c>
      <c r="H99" s="308">
        <v>0</v>
      </c>
      <c r="I99" s="230">
        <v>0</v>
      </c>
      <c r="J99" s="308" t="str">
        <f>IFERROR(I99/H99*100,"")</f>
        <v/>
      </c>
      <c r="K99" s="131">
        <v>0</v>
      </c>
      <c r="L99" s="83">
        <f>IFERROR(I99-K99,"")</f>
        <v>0</v>
      </c>
      <c r="M99" s="92" t="str">
        <f>IFERROR(IF(D99&gt;0,I99/D99*10,""),"")</f>
        <v/>
      </c>
      <c r="N99" s="75" t="str">
        <f>IFERROR(IF(F99&gt;0,K99/F99*10,""),"")</f>
        <v/>
      </c>
      <c r="O99" s="141">
        <f t="shared" si="3"/>
        <v>0</v>
      </c>
      <c r="P99" s="117"/>
      <c r="Q99" s="3" t="s">
        <v>160</v>
      </c>
    </row>
    <row r="100" spans="1:17" s="1" customFormat="1" ht="15.75" hidden="1" x14ac:dyDescent="0.2">
      <c r="A100" s="101" t="str">
        <f t="shared" si="2"/>
        <v>x</v>
      </c>
      <c r="B100" s="210" t="s">
        <v>56</v>
      </c>
      <c r="C100" s="206"/>
      <c r="D100" s="195">
        <v>0</v>
      </c>
      <c r="E100" s="230">
        <f>IFERROR(D100/C100*100,0)</f>
        <v>0</v>
      </c>
      <c r="F100" s="230">
        <v>0</v>
      </c>
      <c r="G100" s="83">
        <f>IFERROR(D100-F100,"")</f>
        <v>0</v>
      </c>
      <c r="H100" s="308">
        <v>0</v>
      </c>
      <c r="I100" s="230">
        <v>0</v>
      </c>
      <c r="J100" s="308" t="str">
        <f>IFERROR(I100/H100*100,"")</f>
        <v/>
      </c>
      <c r="K100" s="131">
        <v>0</v>
      </c>
      <c r="L100" s="83">
        <f>IFERROR(I100-K100,"")</f>
        <v>0</v>
      </c>
      <c r="M100" s="92" t="str">
        <f>IFERROR(IF(D100&gt;0,I100/D100*10,""),"")</f>
        <v/>
      </c>
      <c r="N100" s="75" t="str">
        <f>IFERROR(IF(F100&gt;0,K100/F100*10,""),"")</f>
        <v/>
      </c>
      <c r="O100" s="141">
        <f t="shared" si="3"/>
        <v>0</v>
      </c>
      <c r="P100" s="117"/>
      <c r="Q100" s="3" t="s">
        <v>160</v>
      </c>
    </row>
    <row r="101" spans="1:17" s="1" customFormat="1" ht="15.75" x14ac:dyDescent="0.2">
      <c r="A101" s="101">
        <f t="shared" si="2"/>
        <v>1.1659539999999999</v>
      </c>
      <c r="B101" s="213" t="s">
        <v>99</v>
      </c>
      <c r="C101" s="193">
        <v>1.169</v>
      </c>
      <c r="D101" s="197">
        <v>1.1659539999999999</v>
      </c>
      <c r="E101" s="238">
        <f>IFERROR(D101/C101*100,0)</f>
        <v>99.739435414884497</v>
      </c>
      <c r="F101" s="238">
        <v>0.70721800000000001</v>
      </c>
      <c r="G101" s="91">
        <f>IFERROR(D101-F101,"")</f>
        <v>0.45873599999999992</v>
      </c>
      <c r="H101" s="316">
        <v>1.9</v>
      </c>
      <c r="I101" s="238">
        <v>1.27762</v>
      </c>
      <c r="J101" s="308">
        <f>IFERROR(I101/H101*100,"")</f>
        <v>67.243157894736854</v>
      </c>
      <c r="K101" s="133">
        <v>1.117666</v>
      </c>
      <c r="L101" s="91">
        <f>IFERROR(I101-K101,"")</f>
        <v>0.15995399999999993</v>
      </c>
      <c r="M101" s="122">
        <f>IFERROR(IF(D101&gt;0,I101/D101*10,""),"")</f>
        <v>10.957722174288181</v>
      </c>
      <c r="N101" s="80">
        <f>IFERROR(IF(F101&gt;0,K101/F101*10,""),"")</f>
        <v>15.803698435277383</v>
      </c>
      <c r="O101" s="145">
        <f t="shared" si="3"/>
        <v>-4.8459762609892021</v>
      </c>
      <c r="P101" s="117"/>
      <c r="Q101" s="3" t="s">
        <v>160</v>
      </c>
    </row>
  </sheetData>
  <mergeCells count="7">
    <mergeCell ref="B1:O1"/>
    <mergeCell ref="M3:O3"/>
    <mergeCell ref="B3:B4"/>
    <mergeCell ref="D3:G3"/>
    <mergeCell ref="B2:O2"/>
    <mergeCell ref="C3:C4"/>
    <mergeCell ref="H3:L3"/>
  </mergeCells>
  <printOptions horizontalCentered="1"/>
  <pageMargins left="0" right="0" top="0" bottom="0" header="0" footer="0"/>
  <pageSetup paperSize="9" scale="64" fitToHeight="2" orientation="landscape" r:id="rId1"/>
  <rowBreaks count="1" manualBreakCount="1">
    <brk id="52" min="1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  <pageSetUpPr fitToPage="1"/>
  </sheetPr>
  <dimension ref="A1:U370"/>
  <sheetViews>
    <sheetView showGridLines="0" showZeros="0" zoomScaleNormal="100" workbookViewId="0">
      <pane xSplit="2" ySplit="5" topLeftCell="C6" activePane="bottomRight" state="frozen"/>
      <selection activeCell="B3" sqref="B3:B4"/>
      <selection pane="topRight" activeCell="B3" sqref="B3:B4"/>
      <selection pane="bottomLeft" activeCell="B3" sqref="B3:B4"/>
      <selection pane="bottomRight" activeCell="B3" sqref="B3:B4"/>
    </sheetView>
  </sheetViews>
  <sheetFormatPr defaultColWidth="9.140625" defaultRowHeight="15" x14ac:dyDescent="0.2"/>
  <cols>
    <col min="1" max="1" width="6.5703125" style="7" hidden="1" customWidth="1"/>
    <col min="2" max="2" width="33.7109375" style="7" customWidth="1"/>
    <col min="3" max="3" width="15" style="7" customWidth="1"/>
    <col min="4" max="4" width="10.7109375" style="7" customWidth="1"/>
    <col min="5" max="5" width="11.5703125" style="7" customWidth="1"/>
    <col min="6" max="7" width="10.7109375" style="7" customWidth="1"/>
    <col min="8" max="8" width="23.42578125" style="7" customWidth="1"/>
    <col min="9" max="9" width="11.140625" style="7" customWidth="1"/>
    <col min="10" max="10" width="11.7109375" style="8" customWidth="1"/>
    <col min="11" max="11" width="11.140625" style="7" customWidth="1"/>
    <col min="12" max="12" width="11.5703125" style="7" customWidth="1"/>
    <col min="13" max="13" width="9.5703125" style="7" customWidth="1"/>
    <col min="14" max="14" width="8.7109375" style="7" customWidth="1"/>
    <col min="15" max="15" width="10.7109375" style="7" customWidth="1"/>
    <col min="16" max="16" width="38.140625" style="7" customWidth="1"/>
    <col min="17" max="17" width="25.42578125" style="7" customWidth="1"/>
    <col min="18" max="18" width="18.85546875" style="7" customWidth="1"/>
    <col min="19" max="16384" width="9.140625" style="7"/>
  </cols>
  <sheetData>
    <row r="1" spans="1:21" ht="16.5" customHeight="1" x14ac:dyDescent="0.2">
      <c r="B1" s="9" t="s">
        <v>72</v>
      </c>
      <c r="C1" s="9"/>
      <c r="D1" s="10"/>
      <c r="E1" s="10"/>
      <c r="F1" s="10"/>
      <c r="G1" s="10"/>
      <c r="H1" s="10"/>
      <c r="I1" s="10"/>
      <c r="J1" s="10"/>
      <c r="K1" s="10"/>
      <c r="L1" s="10"/>
      <c r="M1" s="11"/>
      <c r="N1" s="11"/>
      <c r="O1" s="11"/>
      <c r="P1" s="70" t="s">
        <v>105</v>
      </c>
      <c r="R1" s="177">
        <v>44092</v>
      </c>
    </row>
    <row r="2" spans="1:21" ht="16.5" customHeight="1" x14ac:dyDescent="0.2">
      <c r="B2" s="364" t="s">
        <v>171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111" t="s">
        <v>118</v>
      </c>
      <c r="Q2" s="70"/>
      <c r="R2" s="70"/>
    </row>
    <row r="3" spans="1:21" s="8" customFormat="1" ht="33.75" customHeight="1" x14ac:dyDescent="0.2">
      <c r="B3" s="358" t="s">
        <v>0</v>
      </c>
      <c r="C3" s="365" t="s">
        <v>164</v>
      </c>
      <c r="D3" s="373" t="s">
        <v>144</v>
      </c>
      <c r="E3" s="374"/>
      <c r="F3" s="375"/>
      <c r="G3" s="375"/>
      <c r="H3" s="370" t="s">
        <v>145</v>
      </c>
      <c r="I3" s="376"/>
      <c r="J3" s="377"/>
      <c r="K3" s="377"/>
      <c r="L3" s="378"/>
      <c r="M3" s="370" t="s">
        <v>146</v>
      </c>
      <c r="N3" s="371"/>
      <c r="O3" s="372"/>
      <c r="P3" s="111" t="s">
        <v>127</v>
      </c>
      <c r="Q3" s="70"/>
      <c r="R3" s="70"/>
    </row>
    <row r="4" spans="1:21" s="8" customFormat="1" ht="46.5" customHeight="1" x14ac:dyDescent="0.2">
      <c r="B4" s="359"/>
      <c r="C4" s="366"/>
      <c r="D4" s="188" t="s">
        <v>166</v>
      </c>
      <c r="E4" s="215" t="s">
        <v>165</v>
      </c>
      <c r="F4" s="175" t="s">
        <v>163</v>
      </c>
      <c r="G4" s="293" t="s">
        <v>167</v>
      </c>
      <c r="H4" s="326" t="s">
        <v>168</v>
      </c>
      <c r="I4" s="295" t="s">
        <v>166</v>
      </c>
      <c r="J4" s="352" t="s">
        <v>169</v>
      </c>
      <c r="K4" s="175" t="s">
        <v>163</v>
      </c>
      <c r="L4" s="175" t="s">
        <v>167</v>
      </c>
      <c r="M4" s="176" t="s">
        <v>166</v>
      </c>
      <c r="N4" s="175" t="s">
        <v>163</v>
      </c>
      <c r="O4" s="175" t="s">
        <v>167</v>
      </c>
    </row>
    <row r="5" spans="1:21" s="54" customFormat="1" ht="15.75" x14ac:dyDescent="0.25">
      <c r="A5" s="101">
        <f>IF(OR(D5="",D5=0),"x",D5)</f>
        <v>814.54813999999999</v>
      </c>
      <c r="B5" s="199" t="s">
        <v>1</v>
      </c>
      <c r="C5" s="272">
        <v>2841.5418684000001</v>
      </c>
      <c r="D5" s="129">
        <v>814.54813999999999</v>
      </c>
      <c r="E5" s="235">
        <f>IFERROR(D5/C5*100,0)</f>
        <v>28.665709594441108</v>
      </c>
      <c r="F5" s="234">
        <v>1491.9100720000001</v>
      </c>
      <c r="G5" s="81">
        <f>IFERROR(D5-F5,"")</f>
        <v>-677.36193200000014</v>
      </c>
      <c r="H5" s="306">
        <v>14662.814763000002</v>
      </c>
      <c r="I5" s="320">
        <v>4853.1099899999999</v>
      </c>
      <c r="J5" s="306">
        <f>IFERROR(I5/H5*100,"")</f>
        <v>33.098078837129478</v>
      </c>
      <c r="K5" s="229">
        <v>7689.7110880000009</v>
      </c>
      <c r="L5" s="82">
        <f>IFERROR(I5-K5,"")</f>
        <v>-2836.601098000001</v>
      </c>
      <c r="M5" s="94">
        <f>IFERROR(IF(D5&gt;0,I5/D5*10,""),"")</f>
        <v>59.580394965974634</v>
      </c>
      <c r="N5" s="73">
        <f>IFERROR(IF(F5&gt;0,K5/F5*10,""),"")</f>
        <v>51.542725210584948</v>
      </c>
      <c r="O5" s="98">
        <f>IFERROR(M5-N5,"")</f>
        <v>8.0376697553896861</v>
      </c>
    </row>
    <row r="6" spans="1:21" s="13" customFormat="1" ht="15.75" x14ac:dyDescent="0.25">
      <c r="A6" s="101">
        <f t="shared" ref="A6:A69" si="0">IF(OR(D6="",D6=0),"x",D6)</f>
        <v>106.513268</v>
      </c>
      <c r="B6" s="203" t="s">
        <v>2</v>
      </c>
      <c r="C6" s="204">
        <v>1094.3505152</v>
      </c>
      <c r="D6" s="130">
        <v>106.513268</v>
      </c>
      <c r="E6" s="236">
        <f>IFERROR(D6/C6*100,0)</f>
        <v>9.7330120944416034</v>
      </c>
      <c r="F6" s="229">
        <v>458.36378000000008</v>
      </c>
      <c r="G6" s="82">
        <f>D6-F6</f>
        <v>-351.85051200000009</v>
      </c>
      <c r="H6" s="307">
        <v>6593.4040000000014</v>
      </c>
      <c r="I6" s="237">
        <v>849.99555599999997</v>
      </c>
      <c r="J6" s="307">
        <f>IFERROR(I6/H6*100,"")</f>
        <v>12.891604336697702</v>
      </c>
      <c r="K6" s="229">
        <v>2696.8224280000004</v>
      </c>
      <c r="L6" s="157">
        <f>IFERROR(I6-K6,"")</f>
        <v>-1846.8268720000005</v>
      </c>
      <c r="M6" s="94">
        <f>IFERROR(IF(D6&gt;0,I6/D6*10,""),"")</f>
        <v>79.801847409282388</v>
      </c>
      <c r="N6" s="76">
        <f>IFERROR(IF(F6&gt;0,K6/F6*10,""),"")</f>
        <v>58.835853653183506</v>
      </c>
      <c r="O6" s="98">
        <f t="shared" ref="O6:O69" si="1">IFERROR(M6-N6,"")</f>
        <v>20.965993756098882</v>
      </c>
    </row>
    <row r="7" spans="1:21" s="1" customFormat="1" ht="15.75" x14ac:dyDescent="0.2">
      <c r="A7" s="101">
        <f t="shared" si="0"/>
        <v>21.956956000000002</v>
      </c>
      <c r="B7" s="205" t="s">
        <v>3</v>
      </c>
      <c r="C7" s="206">
        <v>125.02173999999999</v>
      </c>
      <c r="D7" s="131">
        <v>21.956956000000002</v>
      </c>
      <c r="E7" s="230">
        <f>IFERROR(D7/C7*100,0)</f>
        <v>17.562510328203722</v>
      </c>
      <c r="F7" s="131">
        <v>76.498252000000008</v>
      </c>
      <c r="G7" s="83">
        <f>IFERROR(D7-F7,"")</f>
        <v>-54.541296000000003</v>
      </c>
      <c r="H7" s="308">
        <v>833.4</v>
      </c>
      <c r="I7" s="230">
        <v>220.67314200000001</v>
      </c>
      <c r="J7" s="308">
        <f>IFERROR(I7/H7*100,"")</f>
        <v>26.478658747300216</v>
      </c>
      <c r="K7" s="131">
        <v>506.22724800000003</v>
      </c>
      <c r="L7" s="83">
        <f>IFERROR(I7-K7,"")</f>
        <v>-285.55410600000005</v>
      </c>
      <c r="M7" s="95">
        <f>IFERROR(IF(D7&gt;0,I7/D7*10,""),"")</f>
        <v>100.50261156418949</v>
      </c>
      <c r="N7" s="74">
        <f>IFERROR(IF(F7&gt;0,K7/F7*10,""),"")</f>
        <v>66.175008547907737</v>
      </c>
      <c r="O7" s="141">
        <f t="shared" si="1"/>
        <v>34.327603016281756</v>
      </c>
    </row>
    <row r="8" spans="1:21" s="1" customFormat="1" ht="15.75" x14ac:dyDescent="0.2">
      <c r="A8" s="101">
        <f t="shared" si="0"/>
        <v>11.387920000000001</v>
      </c>
      <c r="B8" s="205" t="s">
        <v>4</v>
      </c>
      <c r="C8" s="206">
        <v>121.55200000000001</v>
      </c>
      <c r="D8" s="131">
        <v>11.387920000000001</v>
      </c>
      <c r="E8" s="230">
        <f>IFERROR(D8/C8*100,0)</f>
        <v>9.3687639857838629</v>
      </c>
      <c r="F8" s="131">
        <v>23.06758</v>
      </c>
      <c r="G8" s="83">
        <f>IFERROR(D8-F8,"")</f>
        <v>-11.679659999999998</v>
      </c>
      <c r="H8" s="308">
        <v>1098</v>
      </c>
      <c r="I8" s="230">
        <v>129.73376000000002</v>
      </c>
      <c r="J8" s="308">
        <f>IFERROR(I8/H8*100,"")</f>
        <v>11.81546083788707</v>
      </c>
      <c r="K8" s="131">
        <v>180.75808000000001</v>
      </c>
      <c r="L8" s="83">
        <f>IFERROR(I8-K8,"")</f>
        <v>-51.024319999999989</v>
      </c>
      <c r="M8" s="95">
        <f>IFERROR(IF(D8&gt;0,I8/D8*10,""),"")</f>
        <v>113.92226148409895</v>
      </c>
      <c r="N8" s="74">
        <f>IFERROR(IF(F8&gt;0,K8/F8*10,""),"")</f>
        <v>78.360226777147844</v>
      </c>
      <c r="O8" s="141">
        <f t="shared" si="1"/>
        <v>35.56203470695111</v>
      </c>
      <c r="Q8" s="4"/>
    </row>
    <row r="9" spans="1:21" s="1" customFormat="1" ht="15" customHeight="1" x14ac:dyDescent="0.2">
      <c r="A9" s="101">
        <f t="shared" si="0"/>
        <v>5.0300000000000004E-2</v>
      </c>
      <c r="B9" s="205" t="s">
        <v>5</v>
      </c>
      <c r="C9" s="206">
        <v>2.129</v>
      </c>
      <c r="D9" s="131">
        <v>5.0300000000000004E-2</v>
      </c>
      <c r="E9" s="230">
        <f>IFERROR(D9/C9*100,0)</f>
        <v>2.3626115547205262</v>
      </c>
      <c r="F9" s="131">
        <v>0.49696400000000002</v>
      </c>
      <c r="G9" s="83">
        <f>IFERROR(D9-F9,"")</f>
        <v>-0.44666400000000001</v>
      </c>
      <c r="H9" s="308">
        <v>10.4</v>
      </c>
      <c r="I9" s="230">
        <v>0.27162000000000003</v>
      </c>
      <c r="J9" s="308">
        <f>IFERROR(I9/H9*100,"")</f>
        <v>2.6117307692307694</v>
      </c>
      <c r="K9" s="131">
        <v>3.0723240000000001</v>
      </c>
      <c r="L9" s="83">
        <f>IFERROR(I9-K9,"")</f>
        <v>-2.8007040000000001</v>
      </c>
      <c r="M9" s="95">
        <f>IFERROR(IF(D9&gt;0,I9/D9*10,""),"")</f>
        <v>54</v>
      </c>
      <c r="N9" s="74">
        <f>IFERROR(IF(F9&gt;0,K9/F9*10,""),"")</f>
        <v>61.821862348178136</v>
      </c>
      <c r="O9" s="141">
        <f t="shared" si="1"/>
        <v>-7.8218623481781364</v>
      </c>
      <c r="Q9" s="110"/>
      <c r="R9" s="110"/>
      <c r="S9" s="110"/>
      <c r="T9" s="110"/>
      <c r="U9" s="110"/>
    </row>
    <row r="10" spans="1:21" s="1" customFormat="1" ht="15.75" x14ac:dyDescent="0.2">
      <c r="A10" s="101">
        <f t="shared" si="0"/>
        <v>20.623000000000001</v>
      </c>
      <c r="B10" s="205" t="s">
        <v>6</v>
      </c>
      <c r="C10" s="206">
        <v>242.7293114</v>
      </c>
      <c r="D10" s="131">
        <v>20.623000000000001</v>
      </c>
      <c r="E10" s="230">
        <f>IFERROR(D10/C10*100,0)</f>
        <v>8.4962956805883305</v>
      </c>
      <c r="F10" s="131">
        <v>126.756</v>
      </c>
      <c r="G10" s="83">
        <f>IFERROR(D10-F10,"")</f>
        <v>-106.133</v>
      </c>
      <c r="H10" s="308">
        <v>1040.3</v>
      </c>
      <c r="I10" s="230">
        <v>109.2516</v>
      </c>
      <c r="J10" s="308">
        <f>IFERROR(I10/H10*100,"")</f>
        <v>10.501932134961068</v>
      </c>
      <c r="K10" s="131">
        <v>473.12180000000001</v>
      </c>
      <c r="L10" s="83">
        <f>IFERROR(I10-K10,"")</f>
        <v>-363.87020000000001</v>
      </c>
      <c r="M10" s="95">
        <f>IFERROR(IF(D10&gt;0,I10/D10*10,""),"")</f>
        <v>52.975609756097555</v>
      </c>
      <c r="N10" s="74">
        <f>IFERROR(IF(F10&gt;0,K10/F10*10,""),"")</f>
        <v>37.325396825396822</v>
      </c>
      <c r="O10" s="141">
        <f t="shared" si="1"/>
        <v>15.650212930700732</v>
      </c>
      <c r="Q10" s="110"/>
      <c r="R10" s="110"/>
      <c r="S10" s="110"/>
      <c r="T10" s="110"/>
      <c r="U10" s="110"/>
    </row>
    <row r="11" spans="1:21" s="1" customFormat="1" ht="15" hidden="1" customHeight="1" x14ac:dyDescent="0.2">
      <c r="A11" s="101" t="str">
        <f t="shared" si="0"/>
        <v>x</v>
      </c>
      <c r="B11" s="205" t="s">
        <v>7</v>
      </c>
      <c r="C11" s="206">
        <v>0.24</v>
      </c>
      <c r="D11" s="131">
        <v>0</v>
      </c>
      <c r="E11" s="230">
        <f>IFERROR(D11/C11*100,0)</f>
        <v>0</v>
      </c>
      <c r="F11" s="131">
        <v>0</v>
      </c>
      <c r="G11" s="83">
        <f>IFERROR(D11-F11,"")</f>
        <v>0</v>
      </c>
      <c r="H11" s="308">
        <v>0.504</v>
      </c>
      <c r="I11" s="230">
        <v>0</v>
      </c>
      <c r="J11" s="308">
        <f>IFERROR(I11/H11*100,"")</f>
        <v>0</v>
      </c>
      <c r="K11" s="131">
        <v>0</v>
      </c>
      <c r="L11" s="83">
        <f>IFERROR(I11-K11,"")</f>
        <v>0</v>
      </c>
      <c r="M11" s="95" t="str">
        <f>IFERROR(IF(D11&gt;0,I11/D11*10,""),"")</f>
        <v/>
      </c>
      <c r="N11" s="74" t="str">
        <f>IFERROR(IF(F11&gt;0,K11/F11*10,""),"")</f>
        <v/>
      </c>
      <c r="O11" s="141" t="str">
        <f t="shared" si="1"/>
        <v/>
      </c>
      <c r="Q11" s="110"/>
      <c r="R11" s="110"/>
      <c r="S11" s="110"/>
      <c r="T11" s="110"/>
      <c r="U11" s="110"/>
    </row>
    <row r="12" spans="1:21" s="1" customFormat="1" ht="15.75" hidden="1" x14ac:dyDescent="0.2">
      <c r="A12" s="101" t="str">
        <f t="shared" si="0"/>
        <v>x</v>
      </c>
      <c r="B12" s="205" t="s">
        <v>8</v>
      </c>
      <c r="C12" s="206">
        <v>2.5562999999999998</v>
      </c>
      <c r="D12" s="131">
        <v>0</v>
      </c>
      <c r="E12" s="230">
        <f>IFERROR(D12/C12*100,0)</f>
        <v>0</v>
      </c>
      <c r="F12" s="131">
        <v>0</v>
      </c>
      <c r="G12" s="83">
        <f>IFERROR(D12-F12,"")</f>
        <v>0</v>
      </c>
      <c r="H12" s="308">
        <v>17.5</v>
      </c>
      <c r="I12" s="230">
        <v>0</v>
      </c>
      <c r="J12" s="308">
        <f>IFERROR(I12/H12*100,"")</f>
        <v>0</v>
      </c>
      <c r="K12" s="131">
        <v>0</v>
      </c>
      <c r="L12" s="83">
        <f>IFERROR(I12-K12,"")</f>
        <v>0</v>
      </c>
      <c r="M12" s="95" t="str">
        <f>IFERROR(IF(D12&gt;0,I12/D12*10,""),"")</f>
        <v/>
      </c>
      <c r="N12" s="74" t="str">
        <f>IFERROR(IF(F12&gt;0,K12/F12*10,""),"")</f>
        <v/>
      </c>
      <c r="O12" s="141" t="str">
        <f t="shared" si="1"/>
        <v/>
      </c>
      <c r="Q12" s="110"/>
      <c r="R12" s="110"/>
      <c r="S12" s="110"/>
      <c r="T12" s="110"/>
      <c r="U12" s="110"/>
    </row>
    <row r="13" spans="1:21" s="1" customFormat="1" ht="15" hidden="1" customHeight="1" x14ac:dyDescent="0.2">
      <c r="A13" s="101" t="str">
        <f t="shared" si="0"/>
        <v>x</v>
      </c>
      <c r="B13" s="205" t="s">
        <v>9</v>
      </c>
      <c r="C13" s="206">
        <v>0.191</v>
      </c>
      <c r="D13" s="131">
        <v>0</v>
      </c>
      <c r="E13" s="230">
        <f>IFERROR(D13/C13*100,0)</f>
        <v>0</v>
      </c>
      <c r="F13" s="131">
        <v>0</v>
      </c>
      <c r="G13" s="83">
        <f>IFERROR(D13-F13,"")</f>
        <v>0</v>
      </c>
      <c r="H13" s="308"/>
      <c r="I13" s="230">
        <v>0</v>
      </c>
      <c r="J13" s="308" t="str">
        <f>IFERROR(I13/H13*100,"")</f>
        <v/>
      </c>
      <c r="K13" s="131">
        <v>0</v>
      </c>
      <c r="L13" s="83">
        <f>IFERROR(I13-K13,"")</f>
        <v>0</v>
      </c>
      <c r="M13" s="95" t="str">
        <f>IFERROR(IF(D13&gt;0,I13/D13*10,""),"")</f>
        <v/>
      </c>
      <c r="N13" s="74" t="str">
        <f>IFERROR(IF(F13&gt;0,K13/F13*10,""),"")</f>
        <v/>
      </c>
      <c r="O13" s="141" t="str">
        <f t="shared" si="1"/>
        <v/>
      </c>
      <c r="Q13" s="110"/>
      <c r="R13" s="110"/>
      <c r="S13" s="110"/>
      <c r="T13" s="110"/>
      <c r="U13" s="110"/>
    </row>
    <row r="14" spans="1:21" s="1" customFormat="1" ht="15.75" x14ac:dyDescent="0.2">
      <c r="A14" s="101">
        <f t="shared" si="0"/>
        <v>14.9894</v>
      </c>
      <c r="B14" s="205" t="s">
        <v>10</v>
      </c>
      <c r="C14" s="206">
        <v>200.21400879999999</v>
      </c>
      <c r="D14" s="131">
        <v>14.9894</v>
      </c>
      <c r="E14" s="230">
        <f>IFERROR(D14/C14*100,0)</f>
        <v>7.4866889134482983</v>
      </c>
      <c r="F14" s="131">
        <v>91.928280000000001</v>
      </c>
      <c r="G14" s="83">
        <f>IFERROR(D14-F14,"")</f>
        <v>-76.938879999999997</v>
      </c>
      <c r="H14" s="308">
        <v>1510</v>
      </c>
      <c r="I14" s="230">
        <v>135.4076</v>
      </c>
      <c r="J14" s="308">
        <f>IFERROR(I14/H14*100,"")</f>
        <v>8.9673907284768219</v>
      </c>
      <c r="K14" s="131">
        <v>594.73714000000007</v>
      </c>
      <c r="L14" s="83">
        <f>IFERROR(I14-K14,"")</f>
        <v>-459.32954000000007</v>
      </c>
      <c r="M14" s="95">
        <f>IFERROR(IF(D14&gt;0,I14/D14*10,""),"")</f>
        <v>90.335570469798654</v>
      </c>
      <c r="N14" s="74">
        <f>IFERROR(IF(F14&gt;0,K14/F14*10,""),"")</f>
        <v>64.69577588093675</v>
      </c>
      <c r="O14" s="141">
        <f t="shared" si="1"/>
        <v>25.639794588861903</v>
      </c>
      <c r="Q14" s="110"/>
      <c r="R14" s="110"/>
      <c r="S14" s="110"/>
      <c r="T14" s="110"/>
      <c r="U14" s="110"/>
    </row>
    <row r="15" spans="1:21" s="1" customFormat="1" ht="15.75" x14ac:dyDescent="0.2">
      <c r="A15" s="101">
        <f t="shared" si="0"/>
        <v>6.8407999999999998</v>
      </c>
      <c r="B15" s="205" t="s">
        <v>11</v>
      </c>
      <c r="C15" s="206">
        <v>79.087760000000003</v>
      </c>
      <c r="D15" s="131">
        <v>6.8407999999999998</v>
      </c>
      <c r="E15" s="230">
        <f>IFERROR(D15/C15*100,0)</f>
        <v>8.6496317508549989</v>
      </c>
      <c r="F15" s="131">
        <v>31.689</v>
      </c>
      <c r="G15" s="83">
        <f>IFERROR(D15-F15,"")</f>
        <v>-24.848199999999999</v>
      </c>
      <c r="H15" s="308">
        <v>442</v>
      </c>
      <c r="I15" s="230">
        <v>54.625799999999998</v>
      </c>
      <c r="J15" s="308">
        <f>IFERROR(I15/H15*100,"")</f>
        <v>12.358778280542985</v>
      </c>
      <c r="K15" s="131">
        <v>211.76300000000001</v>
      </c>
      <c r="L15" s="83">
        <f>IFERROR(I15-K15,"")</f>
        <v>-157.13720000000001</v>
      </c>
      <c r="M15" s="95">
        <f>IFERROR(IF(D15&gt;0,I15/D15*10,""),"")</f>
        <v>79.852941176470594</v>
      </c>
      <c r="N15" s="74">
        <f>IFERROR(IF(F15&gt;0,K15/F15*10,""),"")</f>
        <v>66.825396825396822</v>
      </c>
      <c r="O15" s="141">
        <f t="shared" si="1"/>
        <v>13.027544351073772</v>
      </c>
      <c r="P15" s="48"/>
      <c r="Q15" s="110"/>
      <c r="R15" s="110"/>
      <c r="S15" s="110"/>
      <c r="T15" s="110"/>
      <c r="U15" s="110"/>
    </row>
    <row r="16" spans="1:21" s="1" customFormat="1" ht="15.75" x14ac:dyDescent="0.2">
      <c r="A16" s="101">
        <f t="shared" si="0"/>
        <v>0.65993600000000008</v>
      </c>
      <c r="B16" s="205" t="s">
        <v>58</v>
      </c>
      <c r="C16" s="206">
        <v>6.5831249999999999</v>
      </c>
      <c r="D16" s="131">
        <v>0.65993600000000008</v>
      </c>
      <c r="E16" s="230">
        <f>IFERROR(D16/C16*100,0)</f>
        <v>10.024661539922151</v>
      </c>
      <c r="F16" s="131">
        <v>2.348004</v>
      </c>
      <c r="G16" s="83">
        <f>IFERROR(D16-F16,"")</f>
        <v>-1.6880679999999999</v>
      </c>
      <c r="H16" s="308">
        <v>37.6</v>
      </c>
      <c r="I16" s="230">
        <v>4.3589980000000006</v>
      </c>
      <c r="J16" s="308">
        <f>IFERROR(I16/H16*100,"")</f>
        <v>11.593079787234045</v>
      </c>
      <c r="K16" s="131">
        <v>15.414938000000001</v>
      </c>
      <c r="L16" s="83">
        <f>IFERROR(I16-K16,"")</f>
        <v>-11.05594</v>
      </c>
      <c r="M16" s="95">
        <f>IFERROR(IF(D16&gt;0,I16/D16*10,""),"")</f>
        <v>66.051829268292693</v>
      </c>
      <c r="N16" s="74">
        <f>IFERROR(IF(F16&gt;0,K16/F16*10,""),"")</f>
        <v>65.651242502142253</v>
      </c>
      <c r="O16" s="141">
        <f t="shared" si="1"/>
        <v>0.40058676615043964</v>
      </c>
      <c r="Q16" s="110"/>
      <c r="R16" s="110"/>
      <c r="S16" s="110"/>
      <c r="T16" s="110"/>
      <c r="U16" s="110"/>
    </row>
    <row r="17" spans="1:21" s="1" customFormat="1" ht="15.75" x14ac:dyDescent="0.2">
      <c r="A17" s="101">
        <f t="shared" si="0"/>
        <v>2.3741599999999998</v>
      </c>
      <c r="B17" s="205" t="s">
        <v>12</v>
      </c>
      <c r="C17" s="206">
        <v>98.896770000000004</v>
      </c>
      <c r="D17" s="131">
        <v>2.3741599999999998</v>
      </c>
      <c r="E17" s="230">
        <f>IFERROR(D17/C17*100,0)</f>
        <v>2.4006446317710881</v>
      </c>
      <c r="F17" s="131">
        <v>14.587</v>
      </c>
      <c r="G17" s="83">
        <f>IFERROR(D17-F17,"")</f>
        <v>-12.21284</v>
      </c>
      <c r="H17" s="308">
        <v>760</v>
      </c>
      <c r="I17" s="230">
        <v>23.932739999999999</v>
      </c>
      <c r="J17" s="308">
        <f>IFERROR(I17/H17*100,"")</f>
        <v>3.1490447368421046</v>
      </c>
      <c r="K17" s="131">
        <v>143.37512000000001</v>
      </c>
      <c r="L17" s="83">
        <f>IFERROR(I17-K17,"")</f>
        <v>-119.44238000000001</v>
      </c>
      <c r="M17" s="95">
        <f>IFERROR(IF(D17&gt;0,I17/D17*10,""),"")</f>
        <v>100.80508474576271</v>
      </c>
      <c r="N17" s="74">
        <f>IFERROR(IF(F17&gt;0,K17/F17*10,""),"")</f>
        <v>98.289655172413802</v>
      </c>
      <c r="O17" s="141">
        <f t="shared" si="1"/>
        <v>2.5154295733489107</v>
      </c>
      <c r="Q17" s="110"/>
      <c r="R17" s="110"/>
      <c r="S17" s="110"/>
      <c r="T17" s="110"/>
      <c r="U17" s="110"/>
    </row>
    <row r="18" spans="1:21" s="1" customFormat="1" ht="15.75" x14ac:dyDescent="0.2">
      <c r="A18" s="101">
        <f t="shared" si="0"/>
        <v>2.0019399999999998</v>
      </c>
      <c r="B18" s="205" t="s">
        <v>13</v>
      </c>
      <c r="C18" s="206">
        <v>34.350499999999997</v>
      </c>
      <c r="D18" s="131">
        <v>2.0019399999999998</v>
      </c>
      <c r="E18" s="230">
        <f>IFERROR(D18/C18*100,0)</f>
        <v>5.8279792142763567</v>
      </c>
      <c r="F18" s="131">
        <v>12.885854</v>
      </c>
      <c r="G18" s="83">
        <f>IFERROR(D18-F18,"")</f>
        <v>-10.883914000000001</v>
      </c>
      <c r="H18" s="308">
        <v>192.3</v>
      </c>
      <c r="I18" s="230">
        <v>12.499550000000001</v>
      </c>
      <c r="J18" s="308">
        <f>IFERROR(I18/H18*100,"")</f>
        <v>6.5000260010400419</v>
      </c>
      <c r="K18" s="131">
        <v>75.746769999999998</v>
      </c>
      <c r="L18" s="83">
        <f>IFERROR(I18-K18,"")</f>
        <v>-63.247219999999999</v>
      </c>
      <c r="M18" s="95">
        <f>IFERROR(IF(D18&gt;0,I18/D18*10,""),"")</f>
        <v>62.437185929648251</v>
      </c>
      <c r="N18" s="74">
        <f>IFERROR(IF(F18&gt;0,K18/F18*10,""),"")</f>
        <v>58.782887032555237</v>
      </c>
      <c r="O18" s="141">
        <f t="shared" si="1"/>
        <v>3.6542988970930139</v>
      </c>
      <c r="Q18" s="110"/>
      <c r="R18" s="110"/>
      <c r="S18" s="110"/>
      <c r="T18" s="110"/>
      <c r="U18" s="110"/>
    </row>
    <row r="19" spans="1:21" s="1" customFormat="1" ht="15" hidden="1" customHeight="1" x14ac:dyDescent="0.2">
      <c r="A19" s="101" t="str">
        <f t="shared" si="0"/>
        <v>x</v>
      </c>
      <c r="B19" s="205" t="s">
        <v>14</v>
      </c>
      <c r="C19" s="206">
        <v>2.0579999999999998</v>
      </c>
      <c r="D19" s="131">
        <v>0</v>
      </c>
      <c r="E19" s="230">
        <f>IFERROR(D19/C19*100,0)</f>
        <v>0</v>
      </c>
      <c r="F19" s="131">
        <v>0</v>
      </c>
      <c r="G19" s="83">
        <f>IFERROR(D19-F19,"")</f>
        <v>0</v>
      </c>
      <c r="H19" s="308">
        <v>6.3</v>
      </c>
      <c r="I19" s="230">
        <v>0</v>
      </c>
      <c r="J19" s="308">
        <f>IFERROR(I19/H19*100,"")</f>
        <v>0</v>
      </c>
      <c r="K19" s="131">
        <v>0</v>
      </c>
      <c r="L19" s="83">
        <f>IFERROR(I19-K19,"")</f>
        <v>0</v>
      </c>
      <c r="M19" s="95" t="str">
        <f>IFERROR(IF(D19&gt;0,I19/D19*10,""),"")</f>
        <v/>
      </c>
      <c r="N19" s="74" t="str">
        <f>IFERROR(IF(F19&gt;0,K19/F19*10,""),"")</f>
        <v/>
      </c>
      <c r="O19" s="141" t="str">
        <f t="shared" si="1"/>
        <v/>
      </c>
      <c r="Q19" s="110"/>
      <c r="R19" s="110"/>
      <c r="S19" s="110"/>
      <c r="T19" s="110"/>
      <c r="U19" s="110"/>
    </row>
    <row r="20" spans="1:21" s="1" customFormat="1" ht="15.75" x14ac:dyDescent="0.2">
      <c r="A20" s="101">
        <f t="shared" si="0"/>
        <v>25.60773</v>
      </c>
      <c r="B20" s="205" t="s">
        <v>15</v>
      </c>
      <c r="C20" s="206">
        <v>157.666</v>
      </c>
      <c r="D20" s="131">
        <v>25.60773</v>
      </c>
      <c r="E20" s="230">
        <f>IFERROR(D20/C20*100,0)</f>
        <v>16.241757893268048</v>
      </c>
      <c r="F20" s="131">
        <v>75.79304599999999</v>
      </c>
      <c r="G20" s="83">
        <f>IFERROR(D20-F20,"")</f>
        <v>-50.185315999999986</v>
      </c>
      <c r="H20" s="308">
        <v>545.1</v>
      </c>
      <c r="I20" s="230">
        <v>159.17837400000002</v>
      </c>
      <c r="J20" s="308">
        <f>IFERROR(I20/H20*100,"")</f>
        <v>29.201682993946065</v>
      </c>
      <c r="K20" s="131">
        <v>477.71720799999997</v>
      </c>
      <c r="L20" s="83">
        <f>IFERROR(I20-K20,"")</f>
        <v>-318.53883399999995</v>
      </c>
      <c r="M20" s="95">
        <f>IFERROR(IF(D20&gt;0,I20/D20*10,""),"")</f>
        <v>62.160282852091939</v>
      </c>
      <c r="N20" s="74">
        <f>IFERROR(IF(F20&gt;0,K20/F20*10,""),"")</f>
        <v>63.029160749127307</v>
      </c>
      <c r="O20" s="141">
        <f t="shared" si="1"/>
        <v>-0.86887789703536811</v>
      </c>
      <c r="Q20" s="110"/>
      <c r="R20" s="110"/>
      <c r="S20" s="110"/>
      <c r="T20" s="110"/>
      <c r="U20" s="110"/>
    </row>
    <row r="21" spans="1:21" s="1" customFormat="1" ht="15" customHeight="1" x14ac:dyDescent="0.2">
      <c r="A21" s="101">
        <f t="shared" si="0"/>
        <v>2.1126000000000002E-2</v>
      </c>
      <c r="B21" s="205" t="s">
        <v>16</v>
      </c>
      <c r="C21" s="206">
        <v>2.1000000000000001E-2</v>
      </c>
      <c r="D21" s="131">
        <v>2.1126000000000002E-2</v>
      </c>
      <c r="E21" s="230">
        <f>IFERROR(D21/C21*100,0)</f>
        <v>100.6</v>
      </c>
      <c r="F21" s="131">
        <v>0</v>
      </c>
      <c r="G21" s="83">
        <f>IFERROR(D21-F21,"")</f>
        <v>2.1126000000000002E-2</v>
      </c>
      <c r="H21" s="308"/>
      <c r="I21" s="230">
        <v>6.2371999999999997E-2</v>
      </c>
      <c r="J21" s="308" t="str">
        <f>IFERROR(I21/H21*100,"")</f>
        <v/>
      </c>
      <c r="K21" s="131">
        <v>0</v>
      </c>
      <c r="L21" s="83">
        <f>IFERROR(I21-K21,"")</f>
        <v>6.2371999999999997E-2</v>
      </c>
      <c r="M21" s="95">
        <f>IFERROR(IF(D21&gt;0,I21/D21*10,""),"")</f>
        <v>29.523809523809522</v>
      </c>
      <c r="N21" s="74" t="str">
        <f>IFERROR(IF(F21&gt;0,K21/F21*10,""),"")</f>
        <v/>
      </c>
      <c r="O21" s="141" t="str">
        <f t="shared" si="1"/>
        <v/>
      </c>
    </row>
    <row r="22" spans="1:21" s="1" customFormat="1" ht="15.75" hidden="1" x14ac:dyDescent="0.2">
      <c r="A22" s="101" t="str">
        <f t="shared" si="0"/>
        <v>x</v>
      </c>
      <c r="B22" s="205" t="s">
        <v>17</v>
      </c>
      <c r="C22" s="206">
        <v>21.048999999999999</v>
      </c>
      <c r="D22" s="131">
        <v>0</v>
      </c>
      <c r="E22" s="230">
        <f>IFERROR(D22/C22*100,0)</f>
        <v>0</v>
      </c>
      <c r="F22" s="131">
        <v>2.3137999999999996</v>
      </c>
      <c r="G22" s="83">
        <f>IFERROR(D22-F22,"")</f>
        <v>-2.3137999999999996</v>
      </c>
      <c r="H22" s="308">
        <v>100</v>
      </c>
      <c r="I22" s="230">
        <v>0</v>
      </c>
      <c r="J22" s="308">
        <f>IFERROR(I22/H22*100,"")</f>
        <v>0</v>
      </c>
      <c r="K22" s="131">
        <v>14.888800000000002</v>
      </c>
      <c r="L22" s="83">
        <f>IFERROR(I22-K22,"")</f>
        <v>-14.888800000000002</v>
      </c>
      <c r="M22" s="95" t="str">
        <f>IFERROR(IF(D22&gt;0,I22/D22*10,""),"")</f>
        <v/>
      </c>
      <c r="N22" s="74">
        <f>IFERROR(IF(F22&gt;0,K22/F22*10,""),"")</f>
        <v>64.347826086956545</v>
      </c>
      <c r="O22" s="141" t="str">
        <f t="shared" si="1"/>
        <v/>
      </c>
    </row>
    <row r="23" spans="1:21" s="1" customFormat="1" ht="15" hidden="1" customHeight="1" x14ac:dyDescent="0.2">
      <c r="A23" s="101" t="str">
        <f t="shared" si="0"/>
        <v>x</v>
      </c>
      <c r="B23" s="205" t="s">
        <v>18</v>
      </c>
      <c r="C23" s="206">
        <v>5.0000000000000001E-3</v>
      </c>
      <c r="D23" s="131">
        <v>0</v>
      </c>
      <c r="E23" s="230">
        <f>IFERROR(D23/C23*100,0)</f>
        <v>0</v>
      </c>
      <c r="F23" s="131">
        <v>0</v>
      </c>
      <c r="G23" s="83">
        <f>IFERROR(D23-F23,"")</f>
        <v>0</v>
      </c>
      <c r="H23" s="308"/>
      <c r="I23" s="230">
        <v>0</v>
      </c>
      <c r="J23" s="308" t="str">
        <f>IFERROR(I23/H23*100,"")</f>
        <v/>
      </c>
      <c r="K23" s="131">
        <v>0</v>
      </c>
      <c r="L23" s="90">
        <f>IFERROR(I23-K23,"")</f>
        <v>0</v>
      </c>
      <c r="M23" s="165" t="str">
        <f>IFERROR(IF(D23&gt;0,I23/D23*10,""),"")</f>
        <v/>
      </c>
      <c r="N23" s="74" t="str">
        <f>IFERROR(IF(F23&gt;0,K23/F23*10,""),"")</f>
        <v/>
      </c>
      <c r="O23" s="141" t="str">
        <f t="shared" si="1"/>
        <v/>
      </c>
    </row>
    <row r="24" spans="1:21" s="1" customFormat="1" ht="15" hidden="1" customHeight="1" x14ac:dyDescent="0.2">
      <c r="A24" s="101" t="e">
        <f t="shared" si="0"/>
        <v>#VALUE!</v>
      </c>
      <c r="B24" s="205" t="s">
        <v>136</v>
      </c>
      <c r="C24" s="206"/>
      <c r="D24" s="131" t="e">
        <v>#VALUE!</v>
      </c>
      <c r="E24" s="230">
        <f>IFERROR(D24/C24*100,0)</f>
        <v>0</v>
      </c>
      <c r="F24" s="131" t="e">
        <v>#VALUE!</v>
      </c>
      <c r="G24" s="83" t="str">
        <f>IFERROR(D24-F24,"")</f>
        <v/>
      </c>
      <c r="H24" s="308"/>
      <c r="I24" s="230" t="e">
        <v>#VALUE!</v>
      </c>
      <c r="J24" s="308" t="str">
        <f>IFERROR(I24/H24*100,"")</f>
        <v/>
      </c>
      <c r="K24" s="131" t="e">
        <v>#VALUE!</v>
      </c>
      <c r="L24" s="90" t="str">
        <f>IFERROR(I24-K24,"")</f>
        <v/>
      </c>
      <c r="M24" s="165" t="str">
        <f>IFERROR(IF(D24&gt;0,I24/D24*10,""),"")</f>
        <v/>
      </c>
      <c r="N24" s="74" t="str">
        <f>IFERROR(IF(F24&gt;0,K24/F24*10,""),"")</f>
        <v/>
      </c>
      <c r="O24" s="141" t="str">
        <f t="shared" si="1"/>
        <v/>
      </c>
    </row>
    <row r="25" spans="1:21" s="13" customFormat="1" ht="15.75" x14ac:dyDescent="0.25">
      <c r="A25" s="101">
        <f t="shared" si="0"/>
        <v>1.707182</v>
      </c>
      <c r="B25" s="203" t="s">
        <v>19</v>
      </c>
      <c r="C25" s="204">
        <v>16.053629999999998</v>
      </c>
      <c r="D25" s="186">
        <v>1.707182</v>
      </c>
      <c r="E25" s="236">
        <f>IFERROR(D25/C25*100,0)</f>
        <v>10.634242847256353</v>
      </c>
      <c r="F25" s="24">
        <v>7.0580959999999999</v>
      </c>
      <c r="G25" s="98">
        <f>D25-F25</f>
        <v>-5.3509139999999995</v>
      </c>
      <c r="H25" s="236">
        <v>133.80000000000001</v>
      </c>
      <c r="I25" s="230">
        <v>15.781122</v>
      </c>
      <c r="J25" s="351">
        <f>IFERROR(I25/H25*100,"")</f>
        <v>11.794560538116592</v>
      </c>
      <c r="K25" s="229">
        <v>81.036317999999994</v>
      </c>
      <c r="L25" s="163">
        <f>I25-K25</f>
        <v>-65.255195999999998</v>
      </c>
      <c r="M25" s="186">
        <f>IF(D25&gt;0,I25/D25*10,"")</f>
        <v>92.439599292869758</v>
      </c>
      <c r="N25" s="21">
        <f>IF(F25&gt;0,K25/F25*10,"")</f>
        <v>114.81328392246294</v>
      </c>
      <c r="O25" s="98">
        <f t="shared" si="1"/>
        <v>-22.373684629593185</v>
      </c>
    </row>
    <row r="26" spans="1:21" s="1" customFormat="1" ht="15" hidden="1" customHeight="1" x14ac:dyDescent="0.2">
      <c r="A26" s="101" t="str">
        <f t="shared" si="0"/>
        <v>x</v>
      </c>
      <c r="B26" s="205" t="s">
        <v>137</v>
      </c>
      <c r="C26" s="206"/>
      <c r="D26" s="131">
        <v>0</v>
      </c>
      <c r="E26" s="230">
        <f>IFERROR(D26/C26*100,0)</f>
        <v>0</v>
      </c>
      <c r="F26" s="131">
        <v>0</v>
      </c>
      <c r="G26" s="84">
        <f>IFERROR(D26-F26,"")</f>
        <v>0</v>
      </c>
      <c r="H26" s="309"/>
      <c r="I26" s="230">
        <v>0</v>
      </c>
      <c r="J26" s="308" t="str">
        <f>IFERROR(I26/H26*100,"")</f>
        <v/>
      </c>
      <c r="K26" s="131">
        <v>0</v>
      </c>
      <c r="L26" s="90">
        <f>IFERROR(I26-K26,"")</f>
        <v>0</v>
      </c>
      <c r="M26" s="165" t="str">
        <f>IFERROR(IF(D26&gt;0,I26/D26*10,""),"")</f>
        <v/>
      </c>
      <c r="N26" s="74" t="str">
        <f>IFERROR(IF(F26&gt;0,K26/F26*10,""),"")</f>
        <v/>
      </c>
      <c r="O26" s="141" t="str">
        <f t="shared" si="1"/>
        <v/>
      </c>
    </row>
    <row r="27" spans="1:21" s="1" customFormat="1" ht="15" hidden="1" customHeight="1" x14ac:dyDescent="0.2">
      <c r="A27" s="101" t="str">
        <f t="shared" si="0"/>
        <v>x</v>
      </c>
      <c r="B27" s="205" t="s">
        <v>20</v>
      </c>
      <c r="C27" s="206"/>
      <c r="D27" s="131">
        <v>0</v>
      </c>
      <c r="E27" s="230">
        <f>IFERROR(D27/C27*100,0)</f>
        <v>0</v>
      </c>
      <c r="F27" s="131">
        <v>0</v>
      </c>
      <c r="G27" s="84">
        <f>IFERROR(D27-F27,"")</f>
        <v>0</v>
      </c>
      <c r="H27" s="309"/>
      <c r="I27" s="230">
        <v>0</v>
      </c>
      <c r="J27" s="308" t="str">
        <f>IFERROR(I27/H27*100,"")</f>
        <v/>
      </c>
      <c r="K27" s="131">
        <v>0</v>
      </c>
      <c r="L27" s="90">
        <f>IFERROR(I27-K27,"")</f>
        <v>0</v>
      </c>
      <c r="M27" s="165" t="str">
        <f>IFERROR(IF(D27&gt;0,I27/D27*10,""),"")</f>
        <v/>
      </c>
      <c r="N27" s="74" t="str">
        <f>IFERROR(IF(F27&gt;0,K27/F27*10,""),"")</f>
        <v/>
      </c>
      <c r="O27" s="141" t="str">
        <f t="shared" si="1"/>
        <v/>
      </c>
    </row>
    <row r="28" spans="1:21" s="1" customFormat="1" ht="15" hidden="1" customHeight="1" x14ac:dyDescent="0.2">
      <c r="A28" s="101" t="str">
        <f t="shared" si="0"/>
        <v>x</v>
      </c>
      <c r="B28" s="205" t="s">
        <v>21</v>
      </c>
      <c r="C28" s="206"/>
      <c r="D28" s="131">
        <v>0</v>
      </c>
      <c r="E28" s="230">
        <f>IFERROR(D28/C28*100,0)</f>
        <v>0</v>
      </c>
      <c r="F28" s="131">
        <v>0</v>
      </c>
      <c r="G28" s="84">
        <f>IFERROR(D28-F28,"")</f>
        <v>0</v>
      </c>
      <c r="H28" s="309"/>
      <c r="I28" s="230">
        <v>0</v>
      </c>
      <c r="J28" s="308" t="str">
        <f>IFERROR(I28/H28*100,"")</f>
        <v/>
      </c>
      <c r="K28" s="131">
        <v>0</v>
      </c>
      <c r="L28" s="90">
        <f>IFERROR(I28-K28,"")</f>
        <v>0</v>
      </c>
      <c r="M28" s="165" t="str">
        <f>IFERROR(IF(D28&gt;0,I28/D28*10,""),"")</f>
        <v/>
      </c>
      <c r="N28" s="74" t="str">
        <f>IFERROR(IF(F28&gt;0,K28/F28*10,""),"")</f>
        <v/>
      </c>
      <c r="O28" s="141" t="str">
        <f t="shared" si="1"/>
        <v/>
      </c>
    </row>
    <row r="29" spans="1:21" s="1" customFormat="1" ht="15" hidden="1" customHeight="1" x14ac:dyDescent="0.2">
      <c r="A29" s="101" t="e">
        <f t="shared" si="0"/>
        <v>#VALUE!</v>
      </c>
      <c r="B29" s="205" t="s">
        <v>136</v>
      </c>
      <c r="C29" s="206"/>
      <c r="D29" s="131" t="e">
        <v>#VALUE!</v>
      </c>
      <c r="E29" s="230">
        <f>IFERROR(D29/C29*100,0)</f>
        <v>0</v>
      </c>
      <c r="F29" s="131" t="e">
        <v>#VALUE!</v>
      </c>
      <c r="G29" s="84" t="str">
        <f>IFERROR(D29-F29,"")</f>
        <v/>
      </c>
      <c r="H29" s="309"/>
      <c r="I29" s="230" t="e">
        <v>#VALUE!</v>
      </c>
      <c r="J29" s="308" t="str">
        <f>IFERROR(I29/H29*100,"")</f>
        <v/>
      </c>
      <c r="K29" s="131" t="e">
        <v>#VALUE!</v>
      </c>
      <c r="L29" s="83" t="str">
        <f>IFERROR(I29-K29,"")</f>
        <v/>
      </c>
      <c r="M29" s="95" t="str">
        <f>IFERROR(IF(D29&gt;0,I29/D29*10,""),"")</f>
        <v/>
      </c>
      <c r="N29" s="74" t="str">
        <f>IFERROR(IF(F29&gt;0,K29/F29*10,""),"")</f>
        <v/>
      </c>
      <c r="O29" s="141" t="str">
        <f t="shared" si="1"/>
        <v/>
      </c>
    </row>
    <row r="30" spans="1:21" s="1" customFormat="1" ht="15" hidden="1" customHeight="1" x14ac:dyDescent="0.2">
      <c r="A30" s="101" t="str">
        <f t="shared" si="0"/>
        <v>x</v>
      </c>
      <c r="B30" s="205" t="s">
        <v>22</v>
      </c>
      <c r="C30" s="206"/>
      <c r="D30" s="131">
        <v>0</v>
      </c>
      <c r="E30" s="230">
        <f>IFERROR(D30/C30*100,0)</f>
        <v>0</v>
      </c>
      <c r="F30" s="131">
        <v>0</v>
      </c>
      <c r="G30" s="83">
        <f>IFERROR(D30-F30,"")</f>
        <v>0</v>
      </c>
      <c r="H30" s="308"/>
      <c r="I30" s="230">
        <v>0</v>
      </c>
      <c r="J30" s="308" t="str">
        <f>IFERROR(I30/H30*100,"")</f>
        <v/>
      </c>
      <c r="K30" s="131">
        <v>0</v>
      </c>
      <c r="L30" s="83">
        <f>IFERROR(I30-K30,"")</f>
        <v>0</v>
      </c>
      <c r="M30" s="95" t="str">
        <f>IFERROR(IF(D30&gt;0,I30/D30*10,""),"")</f>
        <v/>
      </c>
      <c r="N30" s="74" t="str">
        <f>IFERROR(IF(F30&gt;0,K30/F30*10,""),"")</f>
        <v/>
      </c>
      <c r="O30" s="141" t="str">
        <f t="shared" si="1"/>
        <v/>
      </c>
    </row>
    <row r="31" spans="1:21" s="1" customFormat="1" ht="15.75" x14ac:dyDescent="0.2">
      <c r="A31" s="101">
        <f t="shared" si="0"/>
        <v>1.707182</v>
      </c>
      <c r="B31" s="205" t="s">
        <v>83</v>
      </c>
      <c r="C31" s="206">
        <v>15.95363</v>
      </c>
      <c r="D31" s="131">
        <v>1.707182</v>
      </c>
      <c r="E31" s="230">
        <f>IFERROR(D31/C31*100,0)</f>
        <v>10.700900045945657</v>
      </c>
      <c r="F31" s="131">
        <v>7.0580959999999999</v>
      </c>
      <c r="G31" s="84">
        <f>IFERROR(D31-F31,"")</f>
        <v>-5.3509139999999995</v>
      </c>
      <c r="H31" s="309">
        <v>132</v>
      </c>
      <c r="I31" s="230">
        <v>15.781122</v>
      </c>
      <c r="J31" s="308">
        <f>IFERROR(I31/H31*100,"")</f>
        <v>11.955395454545455</v>
      </c>
      <c r="K31" s="131">
        <v>81.036317999999994</v>
      </c>
      <c r="L31" s="83">
        <f>IFERROR(I31-K31,"")</f>
        <v>-65.255195999999998</v>
      </c>
      <c r="M31" s="95">
        <f>IFERROR(IF(D31&gt;0,I31/D31*10,""),"")</f>
        <v>92.439599292869758</v>
      </c>
      <c r="N31" s="74">
        <f>IFERROR(IF(F31&gt;0,K31/F31*10,""),"")</f>
        <v>114.81328392246294</v>
      </c>
      <c r="O31" s="141">
        <f t="shared" si="1"/>
        <v>-22.373684629593185</v>
      </c>
    </row>
    <row r="32" spans="1:21" s="1" customFormat="1" ht="15" hidden="1" customHeight="1" x14ac:dyDescent="0.2">
      <c r="A32" s="101" t="str">
        <f t="shared" si="0"/>
        <v>x</v>
      </c>
      <c r="B32" s="205" t="s">
        <v>23</v>
      </c>
      <c r="C32" s="206"/>
      <c r="D32" s="131">
        <v>0</v>
      </c>
      <c r="E32" s="230">
        <f>IFERROR(D32/C32*100,0)</f>
        <v>0</v>
      </c>
      <c r="F32" s="131">
        <v>0</v>
      </c>
      <c r="G32" s="83">
        <f>IFERROR(D32-F32,"")</f>
        <v>0</v>
      </c>
      <c r="H32" s="308"/>
      <c r="I32" s="230">
        <v>0</v>
      </c>
      <c r="J32" s="308" t="str">
        <f>IFERROR(I32/H32*100,"")</f>
        <v/>
      </c>
      <c r="K32" s="131">
        <v>0</v>
      </c>
      <c r="L32" s="83">
        <f>IFERROR(I32-K32,"")</f>
        <v>0</v>
      </c>
      <c r="M32" s="95" t="str">
        <f>IFERROR(IF(D32&gt;0,I32/D32*10,""),"")</f>
        <v/>
      </c>
      <c r="N32" s="74" t="str">
        <f>IFERROR(IF(F32&gt;0,K32/F32*10,""),"")</f>
        <v/>
      </c>
      <c r="O32" s="141" t="str">
        <f t="shared" si="1"/>
        <v/>
      </c>
    </row>
    <row r="33" spans="1:16" s="1" customFormat="1" ht="15" hidden="1" customHeight="1" x14ac:dyDescent="0.2">
      <c r="A33" s="101" t="str">
        <f t="shared" si="0"/>
        <v>x</v>
      </c>
      <c r="B33" s="205" t="s">
        <v>24</v>
      </c>
      <c r="C33" s="206"/>
      <c r="D33" s="131">
        <v>0</v>
      </c>
      <c r="E33" s="230">
        <f>IFERROR(D33/C33*100,0)</f>
        <v>0</v>
      </c>
      <c r="F33" s="131">
        <v>0</v>
      </c>
      <c r="G33" s="84">
        <f>IFERROR(D33-F33,"")</f>
        <v>0</v>
      </c>
      <c r="H33" s="309"/>
      <c r="I33" s="230">
        <v>0</v>
      </c>
      <c r="J33" s="308" t="str">
        <f>IFERROR(I33/H33*100,"")</f>
        <v/>
      </c>
      <c r="K33" s="131">
        <v>0</v>
      </c>
      <c r="L33" s="83">
        <f>IFERROR(I33-K33,"")</f>
        <v>0</v>
      </c>
      <c r="M33" s="95" t="str">
        <f>IFERROR(IF(D33&gt;0,I33/D33*10,""),"")</f>
        <v/>
      </c>
      <c r="N33" s="74" t="str">
        <f>IFERROR(IF(F33&gt;0,K33/F33*10,""),"")</f>
        <v/>
      </c>
      <c r="O33" s="141" t="str">
        <f t="shared" si="1"/>
        <v/>
      </c>
    </row>
    <row r="34" spans="1:16" s="1" customFormat="1" ht="15" hidden="1" customHeight="1" x14ac:dyDescent="0.2">
      <c r="A34" s="101" t="str">
        <f t="shared" si="0"/>
        <v>x</v>
      </c>
      <c r="B34" s="205" t="s">
        <v>25</v>
      </c>
      <c r="C34" s="206"/>
      <c r="D34" s="131">
        <v>0</v>
      </c>
      <c r="E34" s="230">
        <f>IFERROR(D34/C34*100,0)</f>
        <v>0</v>
      </c>
      <c r="F34" s="131">
        <v>0</v>
      </c>
      <c r="G34" s="84">
        <f>IFERROR(D34-F34,"")</f>
        <v>0</v>
      </c>
      <c r="H34" s="309"/>
      <c r="I34" s="230">
        <v>0</v>
      </c>
      <c r="J34" s="308" t="str">
        <f>IFERROR(I34/H34*100,"")</f>
        <v/>
      </c>
      <c r="K34" s="131">
        <v>0</v>
      </c>
      <c r="L34" s="83">
        <f>IFERROR(I34-K34,"")</f>
        <v>0</v>
      </c>
      <c r="M34" s="95" t="str">
        <f>IFERROR(IF(D34&gt;0,I34/D34*10,""),"")</f>
        <v/>
      </c>
      <c r="N34" s="74" t="str">
        <f>IFERROR(IF(F34&gt;0,K34/F34*10,""),"")</f>
        <v/>
      </c>
      <c r="O34" s="141" t="str">
        <f t="shared" si="1"/>
        <v/>
      </c>
    </row>
    <row r="35" spans="1:16" s="1" customFormat="1" ht="15" hidden="1" customHeight="1" x14ac:dyDescent="0.2">
      <c r="A35" s="101" t="str">
        <f t="shared" si="0"/>
        <v>x</v>
      </c>
      <c r="B35" s="205" t="s">
        <v>26</v>
      </c>
      <c r="C35" s="206">
        <v>0.1</v>
      </c>
      <c r="D35" s="131">
        <v>0</v>
      </c>
      <c r="E35" s="230">
        <f>IFERROR(D35/C35*100,0)</f>
        <v>0</v>
      </c>
      <c r="F35" s="131">
        <v>0</v>
      </c>
      <c r="G35" s="83">
        <f>IFERROR(D35-F35,"")</f>
        <v>0</v>
      </c>
      <c r="H35" s="308">
        <v>1.8</v>
      </c>
      <c r="I35" s="230">
        <v>0</v>
      </c>
      <c r="J35" s="308">
        <f>IFERROR(I35/H35*100,"")</f>
        <v>0</v>
      </c>
      <c r="K35" s="131">
        <v>0</v>
      </c>
      <c r="L35" s="83">
        <f>IFERROR(I35-K35,"")</f>
        <v>0</v>
      </c>
      <c r="M35" s="95" t="str">
        <f>IFERROR(IF(D35&gt;0,I35/D35*10,""),"")</f>
        <v/>
      </c>
      <c r="N35" s="74" t="str">
        <f>IFERROR(IF(F35&gt;0,K35/F35*10,""),"")</f>
        <v/>
      </c>
      <c r="O35" s="141" t="str">
        <f t="shared" si="1"/>
        <v/>
      </c>
    </row>
    <row r="36" spans="1:16" s="13" customFormat="1" ht="15.75" x14ac:dyDescent="0.25">
      <c r="A36" s="101">
        <f t="shared" si="0"/>
        <v>393.78159799999997</v>
      </c>
      <c r="B36" s="203" t="s">
        <v>59</v>
      </c>
      <c r="C36" s="204">
        <v>676.06581549999999</v>
      </c>
      <c r="D36" s="164">
        <v>393.78159799999997</v>
      </c>
      <c r="E36" s="236">
        <f>IFERROR(D36/C36*100,0)</f>
        <v>58.246044833485591</v>
      </c>
      <c r="F36" s="24">
        <v>514.67362400000002</v>
      </c>
      <c r="G36" s="98">
        <f>D36-F36</f>
        <v>-120.89202600000004</v>
      </c>
      <c r="H36" s="236">
        <v>2992.4300000000003</v>
      </c>
      <c r="I36" s="237">
        <v>2151.769616</v>
      </c>
      <c r="J36" s="351">
        <f>IFERROR(I36/H36*100,"")</f>
        <v>71.907099447606114</v>
      </c>
      <c r="K36" s="229">
        <v>2466.463518</v>
      </c>
      <c r="L36" s="163">
        <f>I36-K36</f>
        <v>-314.69390199999998</v>
      </c>
      <c r="M36" s="164">
        <f>IF(D36&gt;0,I36/D36*10,"")</f>
        <v>54.643732132957624</v>
      </c>
      <c r="N36" s="21">
        <f>IF(F36&gt;0,K36/F36*10,"")</f>
        <v>47.922866123017016</v>
      </c>
      <c r="O36" s="98">
        <f t="shared" si="1"/>
        <v>6.7208660099406075</v>
      </c>
    </row>
    <row r="37" spans="1:16" s="17" customFormat="1" ht="15.75" x14ac:dyDescent="0.2">
      <c r="A37" s="101">
        <f t="shared" si="0"/>
        <v>10.781302</v>
      </c>
      <c r="B37" s="205" t="s">
        <v>84</v>
      </c>
      <c r="C37" s="206">
        <v>18.577660000000002</v>
      </c>
      <c r="D37" s="131">
        <v>10.781302</v>
      </c>
      <c r="E37" s="230">
        <f>IFERROR(D37/C37*100,0)</f>
        <v>58.033692079626817</v>
      </c>
      <c r="F37" s="131">
        <v>10.157582</v>
      </c>
      <c r="G37" s="84">
        <f>IFERROR(D37-F37,"")</f>
        <v>0.6237200000000005</v>
      </c>
      <c r="H37" s="309">
        <v>72.5</v>
      </c>
      <c r="I37" s="230">
        <v>55.537236</v>
      </c>
      <c r="J37" s="308">
        <f>IFERROR(I37/H37*100,"")</f>
        <v>76.603084137931035</v>
      </c>
      <c r="K37" s="131">
        <v>47.665286000000002</v>
      </c>
      <c r="L37" s="83">
        <f>IFERROR(I37-K37,"")</f>
        <v>7.8719499999999982</v>
      </c>
      <c r="M37" s="95">
        <f>IFERROR(IF(D37&gt;0,I37/D37*10,""),"")</f>
        <v>51.512550153960994</v>
      </c>
      <c r="N37" s="74">
        <f>IFERROR(IF(F37&gt;0,K37/F37*10,""),"")</f>
        <v>46.925819550361496</v>
      </c>
      <c r="O37" s="141">
        <f t="shared" si="1"/>
        <v>4.5867306035994986</v>
      </c>
    </row>
    <row r="38" spans="1:16" s="1" customFormat="1" ht="15" hidden="1" customHeight="1" x14ac:dyDescent="0.2">
      <c r="A38" s="101" t="str">
        <f t="shared" si="0"/>
        <v>x</v>
      </c>
      <c r="B38" s="205" t="s">
        <v>85</v>
      </c>
      <c r="C38" s="206">
        <v>0.04</v>
      </c>
      <c r="D38" s="131">
        <v>0</v>
      </c>
      <c r="E38" s="230">
        <f>IFERROR(D38/C38*100,0)</f>
        <v>0</v>
      </c>
      <c r="F38" s="131">
        <v>0</v>
      </c>
      <c r="G38" s="84">
        <f>IFERROR(D38-F38,"")</f>
        <v>0</v>
      </c>
      <c r="H38" s="309"/>
      <c r="I38" s="230">
        <v>0</v>
      </c>
      <c r="J38" s="308" t="str">
        <f>IFERROR(I38/H38*100,"")</f>
        <v/>
      </c>
      <c r="K38" s="131">
        <v>0</v>
      </c>
      <c r="L38" s="83">
        <f>IFERROR(I38-K38,"")</f>
        <v>0</v>
      </c>
      <c r="M38" s="95" t="str">
        <f>IFERROR(IF(D38&gt;0,I38/D38*10,""),"")</f>
        <v/>
      </c>
      <c r="N38" s="74" t="str">
        <f>IFERROR(IF(F38&gt;0,K38/F38*10,""),"")</f>
        <v/>
      </c>
      <c r="O38" s="141" t="str">
        <f t="shared" si="1"/>
        <v/>
      </c>
    </row>
    <row r="39" spans="1:16" s="3" customFormat="1" ht="15.75" x14ac:dyDescent="0.2">
      <c r="A39" s="101">
        <f t="shared" si="0"/>
        <v>0.60360000000000003</v>
      </c>
      <c r="B39" s="207" t="s">
        <v>63</v>
      </c>
      <c r="C39" s="206">
        <v>2.70425</v>
      </c>
      <c r="D39" s="131">
        <v>0.60360000000000003</v>
      </c>
      <c r="E39" s="230">
        <f>IFERROR(D39/C39*100,0)</f>
        <v>22.320421558657667</v>
      </c>
      <c r="F39" s="131">
        <v>1.2072000000000001</v>
      </c>
      <c r="G39" s="85">
        <f>IFERROR(D39-F39,"")</f>
        <v>-0.60360000000000003</v>
      </c>
      <c r="H39" s="310">
        <v>8.23</v>
      </c>
      <c r="I39" s="230">
        <v>2.6156000000000001</v>
      </c>
      <c r="J39" s="308">
        <f>IFERROR(I39/H39*100,"")</f>
        <v>31.781287970838395</v>
      </c>
      <c r="K39" s="131">
        <v>4.7282000000000002</v>
      </c>
      <c r="L39" s="83">
        <f>IFERROR(I39-K39,"")</f>
        <v>-2.1126</v>
      </c>
      <c r="M39" s="95">
        <f>IFERROR(IF(D39&gt;0,I39/D39*10,""),"")</f>
        <v>43.333333333333329</v>
      </c>
      <c r="N39" s="74">
        <f>IFERROR(IF(F39&gt;0,K39/F39*10,""),"")</f>
        <v>39.166666666666664</v>
      </c>
      <c r="O39" s="141">
        <f t="shared" si="1"/>
        <v>4.1666666666666643</v>
      </c>
    </row>
    <row r="40" spans="1:16" s="1" customFormat="1" ht="15.75" x14ac:dyDescent="0.2">
      <c r="A40" s="101">
        <f t="shared" si="0"/>
        <v>320.31039999999996</v>
      </c>
      <c r="B40" s="205" t="s">
        <v>27</v>
      </c>
      <c r="C40" s="206">
        <v>426.41385550000001</v>
      </c>
      <c r="D40" s="131">
        <v>320.31039999999996</v>
      </c>
      <c r="E40" s="230">
        <f>IFERROR(D40/C40*100,0)</f>
        <v>75.117258941882568</v>
      </c>
      <c r="F40" s="131">
        <v>333.38839999999999</v>
      </c>
      <c r="G40" s="84">
        <f>IFERROR(D40-F40,"")</f>
        <v>-13.078000000000031</v>
      </c>
      <c r="H40" s="309">
        <v>2125.4</v>
      </c>
      <c r="I40" s="230">
        <v>1862.4078</v>
      </c>
      <c r="J40" s="308">
        <f>IFERROR(I40/H40*100,"")</f>
        <v>87.626225651642045</v>
      </c>
      <c r="K40" s="131">
        <v>1707.5844000000002</v>
      </c>
      <c r="L40" s="83">
        <f>IFERROR(I40-K40,"")</f>
        <v>154.82339999999976</v>
      </c>
      <c r="M40" s="95">
        <f>IFERROR(IF(D40&gt;0,I40/D40*10,""),"")</f>
        <v>58.143844221105532</v>
      </c>
      <c r="N40" s="74">
        <f>IFERROR(IF(F40&gt;0,K40/F40*10,""),"")</f>
        <v>51.219070609535315</v>
      </c>
      <c r="O40" s="141">
        <f t="shared" si="1"/>
        <v>6.9247736115702168</v>
      </c>
    </row>
    <row r="41" spans="1:16" s="1" customFormat="1" ht="15" hidden="1" customHeight="1" x14ac:dyDescent="0.2">
      <c r="A41" s="101" t="str">
        <f t="shared" si="0"/>
        <v>x</v>
      </c>
      <c r="B41" s="205" t="s">
        <v>28</v>
      </c>
      <c r="C41" s="206">
        <v>1.2753000000000001</v>
      </c>
      <c r="D41" s="131">
        <v>0</v>
      </c>
      <c r="E41" s="230">
        <f>IFERROR(D41/C41*100,0)</f>
        <v>0</v>
      </c>
      <c r="F41" s="131">
        <v>0</v>
      </c>
      <c r="G41" s="83">
        <f>IFERROR(D41-F41,"")</f>
        <v>0</v>
      </c>
      <c r="H41" s="308">
        <v>1.8</v>
      </c>
      <c r="I41" s="230">
        <v>0</v>
      </c>
      <c r="J41" s="308">
        <f>IFERROR(I41/H41*100,"")</f>
        <v>0</v>
      </c>
      <c r="K41" s="131">
        <v>0</v>
      </c>
      <c r="L41" s="83">
        <f>IFERROR(I41-K41,"")</f>
        <v>0</v>
      </c>
      <c r="M41" s="95" t="str">
        <f>IFERROR(IF(D41&gt;0,I41/D41*10,""),"")</f>
        <v/>
      </c>
      <c r="N41" s="74" t="str">
        <f>IFERROR(IF(F41&gt;0,K41/F41*10,""),"")</f>
        <v/>
      </c>
      <c r="O41" s="141" t="str">
        <f t="shared" si="1"/>
        <v/>
      </c>
    </row>
    <row r="42" spans="1:16" s="1" customFormat="1" ht="15.75" x14ac:dyDescent="0.2">
      <c r="A42" s="101">
        <f t="shared" si="0"/>
        <v>10.029820000000001</v>
      </c>
      <c r="B42" s="205" t="s">
        <v>29</v>
      </c>
      <c r="C42" s="206">
        <v>84.071899999999999</v>
      </c>
      <c r="D42" s="131">
        <v>10.029820000000001</v>
      </c>
      <c r="E42" s="230">
        <f>IFERROR(D42/C42*100,0)</f>
        <v>11.930050349760146</v>
      </c>
      <c r="F42" s="131">
        <v>74.801130000000001</v>
      </c>
      <c r="G42" s="83">
        <f>IFERROR(D42-F42,"")</f>
        <v>-64.77131</v>
      </c>
      <c r="H42" s="308">
        <v>267.10000000000002</v>
      </c>
      <c r="I42" s="230">
        <v>48.016379999999998</v>
      </c>
      <c r="J42" s="308">
        <f>IFERROR(I42/H42*100,"")</f>
        <v>17.976929988768251</v>
      </c>
      <c r="K42" s="131">
        <v>315.55403200000001</v>
      </c>
      <c r="L42" s="83">
        <f>IFERROR(I42-K42,"")</f>
        <v>-267.53765199999998</v>
      </c>
      <c r="M42" s="95">
        <f>IFERROR(IF(D42&gt;0,I42/D42*10,""),"")</f>
        <v>47.873620862587757</v>
      </c>
      <c r="N42" s="74">
        <f>IFERROR(IF(F42&gt;0,K42/F42*10,""),"")</f>
        <v>42.185730616636405</v>
      </c>
      <c r="O42" s="141">
        <f t="shared" si="1"/>
        <v>5.6878902459513512</v>
      </c>
    </row>
    <row r="43" spans="1:16" s="1" customFormat="1" ht="15.75" x14ac:dyDescent="0.2">
      <c r="A43" s="101">
        <f t="shared" si="0"/>
        <v>52.056476000000004</v>
      </c>
      <c r="B43" s="205" t="s">
        <v>30</v>
      </c>
      <c r="C43" s="206">
        <v>142.98185000000001</v>
      </c>
      <c r="D43" s="131">
        <v>52.056476000000004</v>
      </c>
      <c r="E43" s="230">
        <f>IFERROR(D43/C43*100,0)</f>
        <v>36.407751053717661</v>
      </c>
      <c r="F43" s="131">
        <v>95.119312000000008</v>
      </c>
      <c r="G43" s="84">
        <f>IFERROR(D43-F43,"")</f>
        <v>-43.062836000000004</v>
      </c>
      <c r="H43" s="309">
        <v>517.4</v>
      </c>
      <c r="I43" s="230">
        <v>183.1926</v>
      </c>
      <c r="J43" s="308">
        <f>IFERROR(I43/H43*100,"")</f>
        <v>35.406378044066486</v>
      </c>
      <c r="K43" s="131">
        <v>390.9316</v>
      </c>
      <c r="L43" s="83">
        <f>IFERROR(I43-K43,"")</f>
        <v>-207.739</v>
      </c>
      <c r="M43" s="95">
        <f>IFERROR(IF(D43&gt;0,I43/D43*10,""),"")</f>
        <v>35.191125884126308</v>
      </c>
      <c r="N43" s="74">
        <f>IFERROR(IF(F43&gt;0,K43/F43*10,""),"")</f>
        <v>41.099077756155339</v>
      </c>
      <c r="O43" s="141">
        <f t="shared" si="1"/>
        <v>-5.9079518720290309</v>
      </c>
    </row>
    <row r="44" spans="1:16" s="1" customFormat="1" ht="15" hidden="1" customHeight="1" x14ac:dyDescent="0.2">
      <c r="A44" s="101" t="str">
        <f t="shared" si="0"/>
        <v>x</v>
      </c>
      <c r="B44" s="205" t="s">
        <v>64</v>
      </c>
      <c r="C44" s="206">
        <v>1E-3</v>
      </c>
      <c r="D44" s="131">
        <v>0</v>
      </c>
      <c r="E44" s="230">
        <f>IFERROR(D44/C44*100,0)</f>
        <v>0</v>
      </c>
      <c r="F44" s="131">
        <v>0</v>
      </c>
      <c r="G44" s="84">
        <f>IFERROR(D44-F44,"")</f>
        <v>0</v>
      </c>
      <c r="H44" s="309"/>
      <c r="I44" s="230">
        <v>0</v>
      </c>
      <c r="J44" s="308" t="str">
        <f>IFERROR(I44/H44*100,"")</f>
        <v/>
      </c>
      <c r="K44" s="131">
        <v>0</v>
      </c>
      <c r="L44" s="83">
        <f>IFERROR(I44-K44,"")</f>
        <v>0</v>
      </c>
      <c r="M44" s="95" t="str">
        <f>IFERROR(IF(D44&gt;0,I44/D44*10,""),"")</f>
        <v/>
      </c>
      <c r="N44" s="74" t="str">
        <f>IFERROR(IF(F44&gt;0,K44/F44*10,""),"")</f>
        <v/>
      </c>
      <c r="O44" s="141" t="str">
        <f t="shared" si="1"/>
        <v/>
      </c>
    </row>
    <row r="45" spans="1:16" s="13" customFormat="1" ht="15.75" x14ac:dyDescent="0.25">
      <c r="A45" s="101">
        <f t="shared" si="0"/>
        <v>191.58364599999999</v>
      </c>
      <c r="B45" s="203" t="s">
        <v>62</v>
      </c>
      <c r="C45" s="204">
        <v>476.97478769999998</v>
      </c>
      <c r="D45" s="164">
        <v>191.58364599999999</v>
      </c>
      <c r="E45" s="236">
        <f>IFERROR(D45/C45*100,0)</f>
        <v>40.166409407890811</v>
      </c>
      <c r="F45" s="24">
        <v>197.116646</v>
      </c>
      <c r="G45" s="98">
        <f>D45-F45</f>
        <v>-5.5330000000000155</v>
      </c>
      <c r="H45" s="236">
        <v>2786.1</v>
      </c>
      <c r="I45" s="237">
        <v>1240.048918</v>
      </c>
      <c r="J45" s="351">
        <f>IFERROR(I45/H45*100,"")</f>
        <v>44.508413840134956</v>
      </c>
      <c r="K45" s="229">
        <v>1229.9396240000001</v>
      </c>
      <c r="L45" s="163">
        <f>I45-K45</f>
        <v>10.109293999999863</v>
      </c>
      <c r="M45" s="164">
        <f>IF(D45&gt;0,I45/D45*10,"")</f>
        <v>64.726240672964337</v>
      </c>
      <c r="N45" s="21">
        <f>IF(F45&gt;0,K45/F45*10,"")</f>
        <v>62.396537733297272</v>
      </c>
      <c r="O45" s="98">
        <f t="shared" si="1"/>
        <v>2.3297029396670652</v>
      </c>
    </row>
    <row r="46" spans="1:16" s="1" customFormat="1" ht="15.75" x14ac:dyDescent="0.2">
      <c r="A46" s="101">
        <f t="shared" si="0"/>
        <v>12.837565999999999</v>
      </c>
      <c r="B46" s="205" t="s">
        <v>86</v>
      </c>
      <c r="C46" s="206">
        <v>13.13</v>
      </c>
      <c r="D46" s="131">
        <v>12.837565999999999</v>
      </c>
      <c r="E46" s="230">
        <f>IFERROR(D46/C46*100,0)</f>
        <v>97.772779893373936</v>
      </c>
      <c r="F46" s="131">
        <v>13.256062</v>
      </c>
      <c r="G46" s="84">
        <f>IFERROR(D46-F46,"")</f>
        <v>-0.41849600000000109</v>
      </c>
      <c r="H46" s="309">
        <v>60</v>
      </c>
      <c r="I46" s="230">
        <v>58.779574000000004</v>
      </c>
      <c r="J46" s="308">
        <f>IFERROR(I46/H46*100,"")</f>
        <v>97.965956666666671</v>
      </c>
      <c r="K46" s="131">
        <v>59.826819999999998</v>
      </c>
      <c r="L46" s="83">
        <f>IFERROR(I46-K46,"")</f>
        <v>-1.0472459999999941</v>
      </c>
      <c r="M46" s="95">
        <f>IFERROR(IF(D46&gt;0,I46/D46*10,""),"")</f>
        <v>45.787164015359309</v>
      </c>
      <c r="N46" s="74">
        <f>IFERROR(IF(F46&gt;0,K46/F46*10,""),"")</f>
        <v>45.131668816877891</v>
      </c>
      <c r="O46" s="141">
        <f t="shared" si="1"/>
        <v>0.65549519848141813</v>
      </c>
      <c r="P46" s="48"/>
    </row>
    <row r="47" spans="1:16" s="1" customFormat="1" ht="15.75" x14ac:dyDescent="0.2">
      <c r="A47" s="101">
        <f t="shared" si="0"/>
        <v>5.5330000000000004</v>
      </c>
      <c r="B47" s="205" t="s">
        <v>87</v>
      </c>
      <c r="C47" s="206">
        <v>24.0626</v>
      </c>
      <c r="D47" s="131">
        <v>5.5330000000000004</v>
      </c>
      <c r="E47" s="230">
        <f>IFERROR(D47/C47*100,0)</f>
        <v>22.994190154014944</v>
      </c>
      <c r="F47" s="131">
        <v>2.1629</v>
      </c>
      <c r="G47" s="84">
        <f>IFERROR(D47-F47,"")</f>
        <v>3.3701000000000003</v>
      </c>
      <c r="H47" s="312">
        <v>75.099999999999994</v>
      </c>
      <c r="I47" s="230">
        <v>27.815899999999999</v>
      </c>
      <c r="J47" s="308">
        <f>IFERROR(I47/H47*100,"")</f>
        <v>37.038482023968044</v>
      </c>
      <c r="K47" s="131">
        <v>7.5701500000000008</v>
      </c>
      <c r="L47" s="83">
        <f>IFERROR(I47-K47,"")</f>
        <v>20.245749999999997</v>
      </c>
      <c r="M47" s="95">
        <f>IFERROR(IF(D47&gt;0,I47/D47*10,""),"")</f>
        <v>50.272727272727266</v>
      </c>
      <c r="N47" s="74">
        <f>IFERROR(IF(F47&gt;0,K47/F47*10,""),"")</f>
        <v>35.000000000000007</v>
      </c>
      <c r="O47" s="141">
        <f t="shared" si="1"/>
        <v>15.272727272727259</v>
      </c>
      <c r="P47" s="48"/>
    </row>
    <row r="48" spans="1:16" s="1" customFormat="1" ht="15.75" x14ac:dyDescent="0.2">
      <c r="A48" s="101">
        <f t="shared" si="0"/>
        <v>81.117804000000007</v>
      </c>
      <c r="B48" s="205" t="s">
        <v>88</v>
      </c>
      <c r="C48" s="206">
        <v>137.7366873</v>
      </c>
      <c r="D48" s="131">
        <v>81.117804000000007</v>
      </c>
      <c r="E48" s="230">
        <f>IFERROR(D48/C48*100,0)</f>
        <v>58.893389691680213</v>
      </c>
      <c r="F48" s="131">
        <v>83.648900000000012</v>
      </c>
      <c r="G48" s="84">
        <f>IFERROR(D48-F48,"")</f>
        <v>-2.5310960000000051</v>
      </c>
      <c r="H48" s="327">
        <v>1008.7</v>
      </c>
      <c r="I48" s="230">
        <v>604.42492000000004</v>
      </c>
      <c r="J48" s="308">
        <f>IFERROR(I48/H48*100,"")</f>
        <v>59.921177753544164</v>
      </c>
      <c r="K48" s="131">
        <v>583.78179999999998</v>
      </c>
      <c r="L48" s="83">
        <f>IFERROR(I48-K48,"")</f>
        <v>20.643120000000067</v>
      </c>
      <c r="M48" s="95">
        <f>IFERROR(IF(D48&gt;0,I48/D48*10,""),"")</f>
        <v>74.511992459756428</v>
      </c>
      <c r="N48" s="74">
        <f>IFERROR(IF(F48&gt;0,K48/F48*10,""),"")</f>
        <v>69.789536981358978</v>
      </c>
      <c r="O48" s="141">
        <f t="shared" si="1"/>
        <v>4.7224554783974497</v>
      </c>
      <c r="P48" s="48"/>
    </row>
    <row r="49" spans="1:16" s="1" customFormat="1" ht="15.75" hidden="1" x14ac:dyDescent="0.2">
      <c r="A49" s="101" t="str">
        <f t="shared" si="0"/>
        <v>x</v>
      </c>
      <c r="B49" s="205" t="s">
        <v>89</v>
      </c>
      <c r="C49" s="206">
        <v>53.816589999999998</v>
      </c>
      <c r="D49" s="131">
        <v>0</v>
      </c>
      <c r="E49" s="230">
        <f>IFERROR(D49/C49*100,0)</f>
        <v>0</v>
      </c>
      <c r="F49" s="131">
        <v>1.3158480000000001</v>
      </c>
      <c r="G49" s="84">
        <f>IFERROR(D49-F49,"")</f>
        <v>-1.3158480000000001</v>
      </c>
      <c r="H49" s="327">
        <v>315.3</v>
      </c>
      <c r="I49" s="230">
        <v>0</v>
      </c>
      <c r="J49" s="308">
        <f>IFERROR(I49/H49*100,"")</f>
        <v>0</v>
      </c>
      <c r="K49" s="131">
        <v>8.8759379999999997</v>
      </c>
      <c r="L49" s="83">
        <f>IFERROR(I49-K49,"")</f>
        <v>-8.8759379999999997</v>
      </c>
      <c r="M49" s="95" t="str">
        <f>IFERROR(IF(D49&gt;0,I49/D49*10,""),"")</f>
        <v/>
      </c>
      <c r="N49" s="74">
        <f>IFERROR(IF(F49&gt;0,K49/F49*10,""),"")</f>
        <v>67.454128440366958</v>
      </c>
      <c r="O49" s="141" t="str">
        <f t="shared" si="1"/>
        <v/>
      </c>
      <c r="P49" s="48"/>
    </row>
    <row r="50" spans="1:16" s="1" customFormat="1" ht="15.75" x14ac:dyDescent="0.2">
      <c r="A50" s="101">
        <f t="shared" si="0"/>
        <v>16.444075999999999</v>
      </c>
      <c r="B50" s="205" t="s">
        <v>101</v>
      </c>
      <c r="C50" s="206">
        <v>91.893529999999998</v>
      </c>
      <c r="D50" s="131">
        <v>16.444075999999999</v>
      </c>
      <c r="E50" s="230">
        <f>IFERROR(D50/C50*100,0)</f>
        <v>17.89470488292266</v>
      </c>
      <c r="F50" s="131">
        <v>33.812666</v>
      </c>
      <c r="G50" s="84">
        <f>IFERROR(D50-F50,"")</f>
        <v>-17.368590000000001</v>
      </c>
      <c r="H50" s="327">
        <v>760</v>
      </c>
      <c r="I50" s="230">
        <v>90.091324</v>
      </c>
      <c r="J50" s="308">
        <f>IFERROR(I50/H50*100,"")</f>
        <v>11.854121578947369</v>
      </c>
      <c r="K50" s="131">
        <v>257.64967799999999</v>
      </c>
      <c r="L50" s="83">
        <f>IFERROR(I50-K50,"")</f>
        <v>-167.55835400000001</v>
      </c>
      <c r="M50" s="95">
        <f>IFERROR(IF(D50&gt;0,I50/D50*10,""),"")</f>
        <v>54.786492108161021</v>
      </c>
      <c r="N50" s="74">
        <f>IFERROR(IF(F50&gt;0,K50/F50*10,""),"")</f>
        <v>76.19916098896195</v>
      </c>
      <c r="O50" s="141">
        <f t="shared" si="1"/>
        <v>-21.412668880800929</v>
      </c>
      <c r="P50" s="48"/>
    </row>
    <row r="51" spans="1:16" s="1" customFormat="1" ht="15.75" x14ac:dyDescent="0.2">
      <c r="A51" s="101">
        <f t="shared" si="0"/>
        <v>6.1365999999999996</v>
      </c>
      <c r="B51" s="205" t="s">
        <v>90</v>
      </c>
      <c r="C51" s="206">
        <v>19.450500000000002</v>
      </c>
      <c r="D51" s="131">
        <v>6.1365999999999996</v>
      </c>
      <c r="E51" s="230">
        <f>IFERROR(D51/C51*100,0)</f>
        <v>31.549831623865703</v>
      </c>
      <c r="F51" s="131">
        <v>4.0692700000000004</v>
      </c>
      <c r="G51" s="84">
        <f>IFERROR(D51-F51,"")</f>
        <v>2.0673299999999992</v>
      </c>
      <c r="H51" s="327">
        <v>27</v>
      </c>
      <c r="I51" s="230">
        <v>18.409800000000001</v>
      </c>
      <c r="J51" s="308">
        <f>IFERROR(I51/H51*100,"")</f>
        <v>68.184444444444452</v>
      </c>
      <c r="K51" s="131">
        <v>8.4232379999999996</v>
      </c>
      <c r="L51" s="83">
        <f>IFERROR(I51-K51,"")</f>
        <v>9.986562000000001</v>
      </c>
      <c r="M51" s="95">
        <f>IFERROR(IF(D51&gt;0,I51/D51*10,""),"")</f>
        <v>30.000000000000004</v>
      </c>
      <c r="N51" s="74">
        <f>IFERROR(IF(F51&gt;0,K51/F51*10,""),"")</f>
        <v>20.699629171817055</v>
      </c>
      <c r="O51" s="141">
        <f t="shared" si="1"/>
        <v>9.3003708281829489</v>
      </c>
      <c r="P51" s="48"/>
    </row>
    <row r="52" spans="1:16" s="1" customFormat="1" ht="15.75" x14ac:dyDescent="0.2">
      <c r="A52" s="101">
        <f t="shared" si="0"/>
        <v>69.514600000000002</v>
      </c>
      <c r="B52" s="205" t="s">
        <v>102</v>
      </c>
      <c r="C52" s="206">
        <v>136.88488039999999</v>
      </c>
      <c r="D52" s="131">
        <v>69.514600000000002</v>
      </c>
      <c r="E52" s="230">
        <f>IFERROR(D52/C52*100,0)</f>
        <v>50.783256556068856</v>
      </c>
      <c r="F52" s="131">
        <v>58.850999999999999</v>
      </c>
      <c r="G52" s="84">
        <f>IFERROR(D52-F52,"")</f>
        <v>10.663600000000002</v>
      </c>
      <c r="H52" s="327">
        <v>540</v>
      </c>
      <c r="I52" s="230">
        <v>440.5274</v>
      </c>
      <c r="J52" s="308">
        <f>IFERROR(I52/H52*100,"")</f>
        <v>81.57914814814815</v>
      </c>
      <c r="K52" s="131">
        <v>303.81200000000001</v>
      </c>
      <c r="L52" s="83">
        <f>IFERROR(I52-K52,"")</f>
        <v>136.71539999999999</v>
      </c>
      <c r="M52" s="95">
        <f>IFERROR(IF(D52&gt;0,I52/D52*10,""),"")</f>
        <v>63.371924746743851</v>
      </c>
      <c r="N52" s="74">
        <f>IFERROR(IF(F52&gt;0,K52/F52*10,""),"")</f>
        <v>51.623931623931625</v>
      </c>
      <c r="O52" s="141">
        <f t="shared" si="1"/>
        <v>11.747993122812225</v>
      </c>
      <c r="P52" s="48"/>
    </row>
    <row r="53" spans="1:16" s="13" customFormat="1" ht="15.75" x14ac:dyDescent="0.25">
      <c r="A53" s="101">
        <f t="shared" si="0"/>
        <v>98.630251999999984</v>
      </c>
      <c r="B53" s="208" t="s">
        <v>31</v>
      </c>
      <c r="C53" s="209">
        <v>454.75661000000002</v>
      </c>
      <c r="D53" s="94">
        <v>98.630251999999984</v>
      </c>
      <c r="E53" s="237">
        <f>IFERROR(D53/C53*100,0)</f>
        <v>21.688580183584353</v>
      </c>
      <c r="F53" s="24">
        <v>303.70536400000003</v>
      </c>
      <c r="G53" s="98">
        <f>D53-F53</f>
        <v>-205.07511200000005</v>
      </c>
      <c r="H53" s="331">
        <v>1565.9269999999999</v>
      </c>
      <c r="I53" s="237">
        <v>498.90256199999993</v>
      </c>
      <c r="J53" s="351">
        <f>IFERROR(I53/H53*100,"")</f>
        <v>31.859886316539658</v>
      </c>
      <c r="K53" s="229">
        <v>1158.523684</v>
      </c>
      <c r="L53" s="157">
        <f>IFERROR(I53-K53,"")</f>
        <v>-659.62112200000001</v>
      </c>
      <c r="M53" s="94">
        <f>IFERROR(IF(D53&gt;0,I53/D53*10,""),"")</f>
        <v>50.583117439464722</v>
      </c>
      <c r="N53" s="21">
        <f>IF(F53&gt;0,K53/F53*10,"")</f>
        <v>38.146303007015703</v>
      </c>
      <c r="O53" s="98">
        <f t="shared" si="1"/>
        <v>12.436814432449019</v>
      </c>
    </row>
    <row r="54" spans="1:16" s="17" customFormat="1" ht="15.75" x14ac:dyDescent="0.2">
      <c r="A54" s="101">
        <f t="shared" si="0"/>
        <v>11.393956000000001</v>
      </c>
      <c r="B54" s="210" t="s">
        <v>91</v>
      </c>
      <c r="C54" s="206">
        <v>17.786999999999999</v>
      </c>
      <c r="D54" s="131">
        <v>11.393956000000001</v>
      </c>
      <c r="E54" s="230">
        <f>IFERROR(D54/C54*100,0)</f>
        <v>64.057772530499818</v>
      </c>
      <c r="F54" s="131">
        <v>15.055795999999999</v>
      </c>
      <c r="G54" s="83">
        <f>IFERROR(D54-F54,"")</f>
        <v>-3.661839999999998</v>
      </c>
      <c r="H54" s="329">
        <v>54.4</v>
      </c>
      <c r="I54" s="230">
        <v>49.843276000000003</v>
      </c>
      <c r="J54" s="308">
        <f>IFERROR(I54/H54*100,"")</f>
        <v>91.623669117647069</v>
      </c>
      <c r="K54" s="131">
        <v>42.851575999999994</v>
      </c>
      <c r="L54" s="83">
        <f>IFERROR(I54-K54,"")</f>
        <v>6.9917000000000087</v>
      </c>
      <c r="M54" s="95">
        <f>IFERROR(IF(D54&gt;0,I54/D54*10,""),"")</f>
        <v>43.745364647713231</v>
      </c>
      <c r="N54" s="74">
        <f>IFERROR(IF(F54&gt;0,K54/F54*10,""),"")</f>
        <v>28.461846852866497</v>
      </c>
      <c r="O54" s="141">
        <f t="shared" si="1"/>
        <v>15.283517794846734</v>
      </c>
      <c r="P54" s="62"/>
    </row>
    <row r="55" spans="1:16" s="1" customFormat="1" ht="15" hidden="1" customHeight="1" x14ac:dyDescent="0.2">
      <c r="A55" s="101" t="str">
        <f t="shared" si="0"/>
        <v>x</v>
      </c>
      <c r="B55" s="210" t="s">
        <v>92</v>
      </c>
      <c r="C55" s="206"/>
      <c r="D55" s="131">
        <v>0</v>
      </c>
      <c r="E55" s="230">
        <f>IFERROR(D55/C55*100,0)</f>
        <v>0</v>
      </c>
      <c r="F55" s="131">
        <v>0</v>
      </c>
      <c r="G55" s="83">
        <f>IFERROR(D55-F55,"")</f>
        <v>0</v>
      </c>
      <c r="H55" s="329"/>
      <c r="I55" s="230">
        <v>0</v>
      </c>
      <c r="J55" s="308" t="str">
        <f>IFERROR(I55/H55*100,"")</f>
        <v/>
      </c>
      <c r="K55" s="131">
        <v>0</v>
      </c>
      <c r="L55" s="83">
        <f>IFERROR(I55-K55,"")</f>
        <v>0</v>
      </c>
      <c r="M55" s="95" t="str">
        <f>IFERROR(IF(D55&gt;0,I55/D55*10,""),"")</f>
        <v/>
      </c>
      <c r="N55" s="74" t="str">
        <f>IFERROR(IF(F55&gt;0,K55/F55*10,""),"")</f>
        <v/>
      </c>
      <c r="O55" s="141" t="str">
        <f t="shared" si="1"/>
        <v/>
      </c>
      <c r="P55" s="62"/>
    </row>
    <row r="56" spans="1:16" s="1" customFormat="1" ht="15.75" x14ac:dyDescent="0.2">
      <c r="A56" s="101">
        <f t="shared" si="0"/>
        <v>12.259116000000001</v>
      </c>
      <c r="B56" s="210" t="s">
        <v>93</v>
      </c>
      <c r="C56" s="206">
        <v>27.9925</v>
      </c>
      <c r="D56" s="131">
        <v>12.259116000000001</v>
      </c>
      <c r="E56" s="230">
        <f>IFERROR(D56/C56*100,0)</f>
        <v>43.794287755648838</v>
      </c>
      <c r="F56" s="131">
        <v>19.179390000000001</v>
      </c>
      <c r="G56" s="83">
        <f>IFERROR(D56-F56,"")</f>
        <v>-6.9202740000000009</v>
      </c>
      <c r="H56" s="329">
        <v>180</v>
      </c>
      <c r="I56" s="230">
        <v>75.155241999999987</v>
      </c>
      <c r="J56" s="308">
        <f>IFERROR(I56/H56*100,"")</f>
        <v>41.752912222222214</v>
      </c>
      <c r="K56" s="131">
        <v>136.882396</v>
      </c>
      <c r="L56" s="83">
        <f>IFERROR(I56-K56,"")</f>
        <v>-61.727154000000013</v>
      </c>
      <c r="M56" s="95">
        <f>IFERROR(IF(D56&gt;0,I56/D56*10,""),"")</f>
        <v>61.305596586246494</v>
      </c>
      <c r="N56" s="74">
        <f>IFERROR(IF(F56&gt;0,K56/F56*10,""),"")</f>
        <v>71.369525308156312</v>
      </c>
      <c r="O56" s="141">
        <f t="shared" si="1"/>
        <v>-10.063928721909818</v>
      </c>
      <c r="P56" s="62"/>
    </row>
    <row r="57" spans="1:16" s="1" customFormat="1" ht="15.75" x14ac:dyDescent="0.2">
      <c r="A57" s="101">
        <f t="shared" si="0"/>
        <v>9.7089060000000007</v>
      </c>
      <c r="B57" s="210" t="s">
        <v>94</v>
      </c>
      <c r="C57" s="206">
        <v>46.295859999999998</v>
      </c>
      <c r="D57" s="131">
        <v>9.7089060000000007</v>
      </c>
      <c r="E57" s="230">
        <f>IFERROR(D57/C57*100,0)</f>
        <v>20.971434594799625</v>
      </c>
      <c r="F57" s="131">
        <v>42.471308000000001</v>
      </c>
      <c r="G57" s="83">
        <f>IFERROR(D57-F57,"")</f>
        <v>-32.762402000000002</v>
      </c>
      <c r="H57" s="329">
        <v>104</v>
      </c>
      <c r="I57" s="230">
        <v>48.053602000000005</v>
      </c>
      <c r="J57" s="308">
        <f>IFERROR(I57/H57*100,"")</f>
        <v>46.205386538461546</v>
      </c>
      <c r="K57" s="131">
        <v>132.45901400000002</v>
      </c>
      <c r="L57" s="83">
        <f>IFERROR(I57-K57,"")</f>
        <v>-84.405412000000013</v>
      </c>
      <c r="M57" s="95">
        <f>IFERROR(IF(D57&gt;0,I57/D57*10,""),"")</f>
        <v>49.494352916796188</v>
      </c>
      <c r="N57" s="74">
        <f>IFERROR(IF(F57&gt;0,K57/F57*10,""),"")</f>
        <v>31.187881946089352</v>
      </c>
      <c r="O57" s="141">
        <f t="shared" si="1"/>
        <v>18.306470970706837</v>
      </c>
      <c r="P57" s="62"/>
    </row>
    <row r="58" spans="1:16" s="1" customFormat="1" ht="15" hidden="1" customHeight="1" x14ac:dyDescent="0.2">
      <c r="A58" s="101" t="str">
        <f t="shared" si="0"/>
        <v>x</v>
      </c>
      <c r="B58" s="210" t="s">
        <v>57</v>
      </c>
      <c r="C58" s="206">
        <v>0.89410000000000001</v>
      </c>
      <c r="D58" s="131">
        <v>0</v>
      </c>
      <c r="E58" s="230">
        <f>IFERROR(D58/C58*100,0)</f>
        <v>0</v>
      </c>
      <c r="F58" s="131">
        <v>0.35914199999999996</v>
      </c>
      <c r="G58" s="83">
        <f>IFERROR(D58-F58,"")</f>
        <v>-0.35914199999999996</v>
      </c>
      <c r="H58" s="329"/>
      <c r="I58" s="230">
        <v>0</v>
      </c>
      <c r="J58" s="308" t="str">
        <f>IFERROR(I58/H58*100,"")</f>
        <v/>
      </c>
      <c r="K58" s="131">
        <v>0.89835799999999999</v>
      </c>
      <c r="L58" s="83">
        <f>IFERROR(I58-K58,"")</f>
        <v>-0.89835799999999999</v>
      </c>
      <c r="M58" s="95" t="str">
        <f>IFERROR(IF(D58&gt;0,I58/D58*10,""),"")</f>
        <v/>
      </c>
      <c r="N58" s="74">
        <f>IFERROR(IF(F58&gt;0,K58/F58*10,""),"")</f>
        <v>25.0140056022409</v>
      </c>
      <c r="O58" s="141" t="str">
        <f t="shared" si="1"/>
        <v/>
      </c>
      <c r="P58" s="62"/>
    </row>
    <row r="59" spans="1:16" s="1" customFormat="1" ht="15.75" x14ac:dyDescent="0.2">
      <c r="A59" s="101">
        <f t="shared" si="0"/>
        <v>0.11669600000000001</v>
      </c>
      <c r="B59" s="210" t="s">
        <v>32</v>
      </c>
      <c r="C59" s="206">
        <v>2.2974000000000001</v>
      </c>
      <c r="D59" s="131">
        <v>0.11669600000000001</v>
      </c>
      <c r="E59" s="230">
        <f>IFERROR(D59/C59*100,0)</f>
        <v>5.0794811526072952</v>
      </c>
      <c r="F59" s="131">
        <v>0.90539999999999998</v>
      </c>
      <c r="G59" s="83">
        <f>IFERROR(D59-F59,"")</f>
        <v>-0.78870399999999996</v>
      </c>
      <c r="H59" s="314">
        <v>5</v>
      </c>
      <c r="I59" s="230">
        <v>0.72934999999999994</v>
      </c>
      <c r="J59" s="308">
        <f>IFERROR(I59/H59*100,"")</f>
        <v>14.587</v>
      </c>
      <c r="K59" s="131">
        <v>8.4795739999999995</v>
      </c>
      <c r="L59" s="83">
        <f>IFERROR(I59-K59,"")</f>
        <v>-7.7502239999999993</v>
      </c>
      <c r="M59" s="95">
        <f>IFERROR(IF(D59&gt;0,I59/D59*10,""),"")</f>
        <v>62.499999999999993</v>
      </c>
      <c r="N59" s="74">
        <f>IFERROR(IF(F59&gt;0,K59/F59*10,""),"")</f>
        <v>93.655555555555566</v>
      </c>
      <c r="O59" s="141">
        <f t="shared" si="1"/>
        <v>-31.155555555555573</v>
      </c>
      <c r="P59" s="62"/>
    </row>
    <row r="60" spans="1:16" s="1" customFormat="1" ht="15" hidden="1" customHeight="1" x14ac:dyDescent="0.2">
      <c r="A60" s="101" t="str">
        <f t="shared" si="0"/>
        <v>x</v>
      </c>
      <c r="B60" s="210" t="s">
        <v>60</v>
      </c>
      <c r="C60" s="206"/>
      <c r="D60" s="131">
        <v>0</v>
      </c>
      <c r="E60" s="230">
        <f>IFERROR(D60/C60*100,0)</f>
        <v>0</v>
      </c>
      <c r="F60" s="131">
        <v>0</v>
      </c>
      <c r="G60" s="83">
        <f>IFERROR(D60-F60,"")</f>
        <v>0</v>
      </c>
      <c r="H60" s="308">
        <v>0.04</v>
      </c>
      <c r="I60" s="230">
        <v>0</v>
      </c>
      <c r="J60" s="308">
        <f>IFERROR(I60/H60*100,"")</f>
        <v>0</v>
      </c>
      <c r="K60" s="131">
        <v>0</v>
      </c>
      <c r="L60" s="83">
        <f>IFERROR(I60-K60,"")</f>
        <v>0</v>
      </c>
      <c r="M60" s="95" t="str">
        <f>IFERROR(IF(D60&gt;0,I60/D60*10,""),"")</f>
        <v/>
      </c>
      <c r="N60" s="74" t="str">
        <f>IFERROR(IF(F60&gt;0,K60/F60*10,""),"")</f>
        <v/>
      </c>
      <c r="O60" s="141" t="str">
        <f t="shared" si="1"/>
        <v/>
      </c>
      <c r="P60" s="62"/>
    </row>
    <row r="61" spans="1:16" s="1" customFormat="1" ht="15" hidden="1" customHeight="1" x14ac:dyDescent="0.2">
      <c r="A61" s="101" t="str">
        <f t="shared" si="0"/>
        <v>x</v>
      </c>
      <c r="B61" s="210" t="s">
        <v>33</v>
      </c>
      <c r="C61" s="206">
        <v>0.125</v>
      </c>
      <c r="D61" s="131">
        <v>0</v>
      </c>
      <c r="E61" s="230">
        <f>IFERROR(D61/C61*100,0)</f>
        <v>0</v>
      </c>
      <c r="F61" s="131">
        <v>0.10060000000000001</v>
      </c>
      <c r="G61" s="83">
        <f>IFERROR(D61-F61,"")</f>
        <v>-0.10060000000000001</v>
      </c>
      <c r="H61" s="308">
        <v>0</v>
      </c>
      <c r="I61" s="230">
        <v>0</v>
      </c>
      <c r="J61" s="308" t="str">
        <f>IFERROR(I61/H61*100,"")</f>
        <v/>
      </c>
      <c r="K61" s="131">
        <v>0.32191999999999998</v>
      </c>
      <c r="L61" s="83">
        <f>IFERROR(I61-K61,"")</f>
        <v>-0.32191999999999998</v>
      </c>
      <c r="M61" s="95" t="str">
        <f>IFERROR(IF(D61&gt;0,I61/D61*10,""),"")</f>
        <v/>
      </c>
      <c r="N61" s="74">
        <f>IFERROR(IF(F61&gt;0,K61/F61*10,""),"")</f>
        <v>31.999999999999996</v>
      </c>
      <c r="O61" s="141" t="str">
        <f t="shared" si="1"/>
        <v/>
      </c>
      <c r="P61" s="62"/>
    </row>
    <row r="62" spans="1:16" s="1" customFormat="1" ht="15.75" x14ac:dyDescent="0.2">
      <c r="A62" s="101">
        <f t="shared" si="0"/>
        <v>1.822872</v>
      </c>
      <c r="B62" s="210" t="s">
        <v>95</v>
      </c>
      <c r="C62" s="206">
        <v>10.702999999999999</v>
      </c>
      <c r="D62" s="131">
        <v>1.822872</v>
      </c>
      <c r="E62" s="230">
        <f>IFERROR(D62/C62*100,0)</f>
        <v>17.031411753713911</v>
      </c>
      <c r="F62" s="131">
        <v>6.3498720000000004</v>
      </c>
      <c r="G62" s="83">
        <f>IFERROR(D62-F62,"")</f>
        <v>-4.5270000000000001</v>
      </c>
      <c r="H62" s="308">
        <v>41.6</v>
      </c>
      <c r="I62" s="230">
        <v>11.162576</v>
      </c>
      <c r="J62" s="308">
        <f>IFERROR(I62/H62*100,"")</f>
        <v>26.833115384615379</v>
      </c>
      <c r="K62" s="131">
        <v>35.950415999999997</v>
      </c>
      <c r="L62" s="83">
        <f>IFERROR(I62-K62,"")</f>
        <v>-24.787839999999996</v>
      </c>
      <c r="M62" s="95">
        <f>IFERROR(IF(D62&gt;0,I62/D62*10,""),"")</f>
        <v>61.236203090507722</v>
      </c>
      <c r="N62" s="74">
        <f>IFERROR(IF(F62&gt;0,K62/F62*10,""),"")</f>
        <v>56.615969581749042</v>
      </c>
      <c r="O62" s="141">
        <f t="shared" si="1"/>
        <v>4.6202335087586803</v>
      </c>
      <c r="P62" s="62"/>
    </row>
    <row r="63" spans="1:16" s="1" customFormat="1" ht="15.75" x14ac:dyDescent="0.2">
      <c r="A63" s="101">
        <f t="shared" si="0"/>
        <v>17.51446</v>
      </c>
      <c r="B63" s="210" t="s">
        <v>34</v>
      </c>
      <c r="C63" s="206">
        <v>55.110999999999997</v>
      </c>
      <c r="D63" s="131">
        <v>17.51446</v>
      </c>
      <c r="E63" s="230">
        <f>IFERROR(D63/C63*100,0)</f>
        <v>31.780334234544828</v>
      </c>
      <c r="F63" s="131">
        <v>43.258000000000003</v>
      </c>
      <c r="G63" s="83">
        <f>IFERROR(D63-F63,"")</f>
        <v>-25.743540000000003</v>
      </c>
      <c r="H63" s="308">
        <v>129.30000000000001</v>
      </c>
      <c r="I63" s="230">
        <v>48.790999999999997</v>
      </c>
      <c r="J63" s="308">
        <f>IFERROR(I63/H63*100,"")</f>
        <v>37.734725444702235</v>
      </c>
      <c r="K63" s="131">
        <v>78.166200000000003</v>
      </c>
      <c r="L63" s="83">
        <f>IFERROR(I63-K63,"")</f>
        <v>-29.375200000000007</v>
      </c>
      <c r="M63" s="95">
        <f>IFERROR(IF(D63&gt;0,I63/D63*10,""),"")</f>
        <v>27.857553130384836</v>
      </c>
      <c r="N63" s="74">
        <f>IFERROR(IF(F63&gt;0,K63/F63*10,""),"")</f>
        <v>18.069767441860463</v>
      </c>
      <c r="O63" s="141">
        <f t="shared" si="1"/>
        <v>9.787785688524373</v>
      </c>
      <c r="P63" s="62"/>
    </row>
    <row r="64" spans="1:16" s="1" customFormat="1" ht="15.75" x14ac:dyDescent="0.2">
      <c r="A64" s="101">
        <f t="shared" si="0"/>
        <v>4.024</v>
      </c>
      <c r="B64" s="210" t="s">
        <v>35</v>
      </c>
      <c r="C64" s="206">
        <v>40.962000000000003</v>
      </c>
      <c r="D64" s="131">
        <v>4.024</v>
      </c>
      <c r="E64" s="230">
        <f>IFERROR(D64/C64*100,0)</f>
        <v>9.8237390752404661</v>
      </c>
      <c r="F64" s="131">
        <v>20.220600000000001</v>
      </c>
      <c r="G64" s="84">
        <f>IFERROR(D64-F64,"")</f>
        <v>-16.1966</v>
      </c>
      <c r="H64" s="309">
        <v>128.69999999999999</v>
      </c>
      <c r="I64" s="230">
        <v>27.966799999999999</v>
      </c>
      <c r="J64" s="308">
        <f>IFERROR(I64/H64*100,"")</f>
        <v>21.730225330225331</v>
      </c>
      <c r="K64" s="131">
        <v>140.73940000000002</v>
      </c>
      <c r="L64" s="83">
        <f>IFERROR(I64-K64,"")</f>
        <v>-112.77260000000001</v>
      </c>
      <c r="M64" s="95">
        <f>IFERROR(IF(D64&gt;0,I64/D64*10,""),"")</f>
        <v>69.5</v>
      </c>
      <c r="N64" s="74">
        <f>IFERROR(IF(F64&gt;0,K64/F64*10,""),"")</f>
        <v>69.601990049751251</v>
      </c>
      <c r="O64" s="141">
        <f t="shared" si="1"/>
        <v>-0.10199004975125092</v>
      </c>
      <c r="P64" s="62"/>
    </row>
    <row r="65" spans="1:16" s="1" customFormat="1" ht="15.75" x14ac:dyDescent="0.2">
      <c r="A65" s="101">
        <f t="shared" si="0"/>
        <v>8.2492000000000001</v>
      </c>
      <c r="B65" s="205" t="s">
        <v>36</v>
      </c>
      <c r="C65" s="206">
        <v>57.292650000000002</v>
      </c>
      <c r="D65" s="131">
        <v>8.2492000000000001</v>
      </c>
      <c r="E65" s="230">
        <f>IFERROR(D65/C65*100,0)</f>
        <v>14.398356508208296</v>
      </c>
      <c r="F65" s="131">
        <v>45.571799999999996</v>
      </c>
      <c r="G65" s="83">
        <f>IFERROR(D65-F65,"")</f>
        <v>-37.322599999999994</v>
      </c>
      <c r="H65" s="308">
        <v>180</v>
      </c>
      <c r="I65" s="230">
        <v>34.103400000000001</v>
      </c>
      <c r="J65" s="308">
        <f>IFERROR(I65/H65*100,"")</f>
        <v>18.946333333333335</v>
      </c>
      <c r="K65" s="131">
        <v>109.654</v>
      </c>
      <c r="L65" s="83">
        <f>IFERROR(I65-K65,"")</f>
        <v>-75.550600000000003</v>
      </c>
      <c r="M65" s="95">
        <f>IFERROR(IF(D65&gt;0,I65/D65*10,""),"")</f>
        <v>41.341463414634141</v>
      </c>
      <c r="N65" s="74">
        <f>IFERROR(IF(F65&gt;0,K65/F65*10,""),"")</f>
        <v>24.061810154525389</v>
      </c>
      <c r="O65" s="141">
        <f t="shared" si="1"/>
        <v>17.279653260108752</v>
      </c>
      <c r="P65" s="62"/>
    </row>
    <row r="66" spans="1:16" s="1" customFormat="1" ht="15.75" x14ac:dyDescent="0.2">
      <c r="A66" s="101">
        <f t="shared" si="0"/>
        <v>33.093375999999999</v>
      </c>
      <c r="B66" s="210" t="s">
        <v>37</v>
      </c>
      <c r="C66" s="206">
        <v>183.8861</v>
      </c>
      <c r="D66" s="131">
        <v>33.093375999999999</v>
      </c>
      <c r="E66" s="230">
        <f>IFERROR(D66/C66*100,0)</f>
        <v>17.996670765218251</v>
      </c>
      <c r="F66" s="131">
        <v>95.810434000000001</v>
      </c>
      <c r="G66" s="83">
        <f>IFERROR(D66-F66,"")</f>
        <v>-62.717058000000002</v>
      </c>
      <c r="H66" s="308">
        <v>713</v>
      </c>
      <c r="I66" s="230">
        <v>200.408278</v>
      </c>
      <c r="J66" s="308">
        <f>IFERROR(I66/H66*100,"")</f>
        <v>28.107752875175311</v>
      </c>
      <c r="K66" s="131">
        <v>405.50250399999999</v>
      </c>
      <c r="L66" s="83">
        <f>IFERROR(I66-K66,"")</f>
        <v>-205.09422599999999</v>
      </c>
      <c r="M66" s="95">
        <f>IFERROR(IF(D66&gt;0,I66/D66*10,""),"")</f>
        <v>60.558426556420237</v>
      </c>
      <c r="N66" s="74">
        <f>IFERROR(IF(F66&gt;0,K66/F66*10,""),"")</f>
        <v>42.32341792752969</v>
      </c>
      <c r="O66" s="141">
        <f t="shared" si="1"/>
        <v>18.235008628890547</v>
      </c>
      <c r="P66" s="62"/>
    </row>
    <row r="67" spans="1:16" s="1" customFormat="1" ht="15.75" x14ac:dyDescent="0.2">
      <c r="A67" s="101">
        <f t="shared" si="0"/>
        <v>0.44767000000000001</v>
      </c>
      <c r="B67" s="210" t="s">
        <v>38</v>
      </c>
      <c r="C67" s="206">
        <v>11.41</v>
      </c>
      <c r="D67" s="131">
        <v>0.44767000000000001</v>
      </c>
      <c r="E67" s="230">
        <f>IFERROR(D67/C67*100,0)</f>
        <v>3.9234881682734444</v>
      </c>
      <c r="F67" s="131">
        <v>14.423022</v>
      </c>
      <c r="G67" s="83">
        <f>IFERROR(D67-F67,"")</f>
        <v>-13.975351999999999</v>
      </c>
      <c r="H67" s="308">
        <v>29.887</v>
      </c>
      <c r="I67" s="230">
        <v>2.689038</v>
      </c>
      <c r="J67" s="308">
        <f>IFERROR(I67/H67*100,"")</f>
        <v>8.9973500184026491</v>
      </c>
      <c r="K67" s="131">
        <v>66.61832600000001</v>
      </c>
      <c r="L67" s="83">
        <f>IFERROR(I67-K67,"")</f>
        <v>-63.929288000000014</v>
      </c>
      <c r="M67" s="95">
        <f>IFERROR(IF(D67&gt;0,I67/D67*10,""),"")</f>
        <v>60.067415730337075</v>
      </c>
      <c r="N67" s="74">
        <f>IFERROR(IF(F67&gt;0,K67/F67*10,""),"")</f>
        <v>46.188881913929009</v>
      </c>
      <c r="O67" s="141">
        <f t="shared" si="1"/>
        <v>13.878533816408066</v>
      </c>
      <c r="P67" s="62"/>
    </row>
    <row r="68" spans="1:16" s="13" customFormat="1" ht="15.75" customHeight="1" x14ac:dyDescent="0.25">
      <c r="A68" s="101">
        <f t="shared" si="0"/>
        <v>3.6215999999999999</v>
      </c>
      <c r="B68" s="211" t="s">
        <v>138</v>
      </c>
      <c r="C68" s="209">
        <v>4.0069999999999997</v>
      </c>
      <c r="D68" s="132">
        <v>3.6215999999999999</v>
      </c>
      <c r="E68" s="237">
        <f>IFERROR(D68/C68*100,0)</f>
        <v>90.381831794359883</v>
      </c>
      <c r="F68" s="229">
        <v>1.6800199999999998</v>
      </c>
      <c r="G68" s="104">
        <f>D68-F68</f>
        <v>1.9415800000000001</v>
      </c>
      <c r="H68" s="315">
        <v>10.220000000000001</v>
      </c>
      <c r="I68" s="237">
        <v>13.379800000000001</v>
      </c>
      <c r="J68" s="351">
        <f>IFERROR(I68/H68*100,"")</f>
        <v>130.91780821917808</v>
      </c>
      <c r="K68" s="229">
        <v>3.4203999999999999</v>
      </c>
      <c r="L68" s="21">
        <f>I68-K68</f>
        <v>9.9594000000000023</v>
      </c>
      <c r="M68" s="21">
        <f>IF(D68&gt;0,I68/D68*10,"")</f>
        <v>36.944444444444443</v>
      </c>
      <c r="N68" s="21">
        <f>IF(F68&gt;0,K68/F68*10,"")</f>
        <v>20.359281437125748</v>
      </c>
      <c r="O68" s="98">
        <f t="shared" si="1"/>
        <v>16.585163007318695</v>
      </c>
      <c r="P68" s="159"/>
    </row>
    <row r="69" spans="1:16" s="1" customFormat="1" ht="15" hidden="1" customHeight="1" x14ac:dyDescent="0.2">
      <c r="A69" s="101" t="str">
        <f t="shared" si="0"/>
        <v>x</v>
      </c>
      <c r="B69" s="210" t="s">
        <v>96</v>
      </c>
      <c r="C69" s="206">
        <v>0.17699999999999999</v>
      </c>
      <c r="D69" s="131">
        <v>0</v>
      </c>
      <c r="E69" s="230">
        <f>IFERROR(D69/C69*100,0)</f>
        <v>0</v>
      </c>
      <c r="F69" s="131">
        <v>0</v>
      </c>
      <c r="G69" s="83">
        <f>IFERROR(D69-F69,"")</f>
        <v>0</v>
      </c>
      <c r="H69" s="308">
        <v>0.42</v>
      </c>
      <c r="I69" s="230">
        <v>0</v>
      </c>
      <c r="J69" s="308">
        <f>IFERROR(I69/H69*100,"")</f>
        <v>0</v>
      </c>
      <c r="K69" s="131">
        <v>0</v>
      </c>
      <c r="L69" s="83">
        <f>IFERROR(I69-K69,"")</f>
        <v>0</v>
      </c>
      <c r="M69" s="95" t="str">
        <f>IFERROR(IF(D69&gt;0,I69/D69*10,""),"")</f>
        <v/>
      </c>
      <c r="N69" s="74" t="str">
        <f>IFERROR(IF(F69&gt;0,K69/F69*10,""),"")</f>
        <v/>
      </c>
      <c r="O69" s="141" t="str">
        <f t="shared" si="1"/>
        <v/>
      </c>
      <c r="P69" s="62"/>
    </row>
    <row r="70" spans="1:16" s="1" customFormat="1" ht="15" hidden="1" customHeight="1" x14ac:dyDescent="0.2">
      <c r="A70" s="101" t="str">
        <f t="shared" ref="A70:A101" si="2">IF(OR(D70="",D70=0),"x",D70)</f>
        <v>x</v>
      </c>
      <c r="B70" s="212" t="s">
        <v>39</v>
      </c>
      <c r="C70" s="206">
        <v>0.06</v>
      </c>
      <c r="D70" s="131">
        <v>0</v>
      </c>
      <c r="E70" s="230">
        <f>IFERROR(D70/C70*100,0)</f>
        <v>0</v>
      </c>
      <c r="F70" s="131">
        <v>0</v>
      </c>
      <c r="G70" s="83">
        <f>IFERROR(D70-F70,"")</f>
        <v>0</v>
      </c>
      <c r="H70" s="308"/>
      <c r="I70" s="230">
        <v>0</v>
      </c>
      <c r="J70" s="308" t="str">
        <f>IFERROR(I70/H70*100,"")</f>
        <v/>
      </c>
      <c r="K70" s="131">
        <v>0</v>
      </c>
      <c r="L70" s="83">
        <f>IFERROR(I70-K70,"")</f>
        <v>0</v>
      </c>
      <c r="M70" s="95" t="str">
        <f>IFERROR(IF(D70&gt;0,I70/D70*10,""),"")</f>
        <v/>
      </c>
      <c r="N70" s="74" t="str">
        <f>IFERROR(IF(F70&gt;0,K70/F70*10,""),"")</f>
        <v/>
      </c>
      <c r="O70" s="141" t="str">
        <f t="shared" ref="O70:O101" si="3">IFERROR(M70-N70,"")</f>
        <v/>
      </c>
      <c r="P70" s="62"/>
    </row>
    <row r="71" spans="1:16" s="1" customFormat="1" ht="15" hidden="1" customHeight="1" x14ac:dyDescent="0.2">
      <c r="A71" s="101" t="str">
        <f t="shared" si="2"/>
        <v>x</v>
      </c>
      <c r="B71" s="210" t="s">
        <v>40</v>
      </c>
      <c r="C71" s="206"/>
      <c r="D71" s="131">
        <v>0</v>
      </c>
      <c r="E71" s="230">
        <f>IFERROR(D71/C71*100,0)</f>
        <v>0</v>
      </c>
      <c r="F71" s="131">
        <v>0</v>
      </c>
      <c r="G71" s="83">
        <f>IFERROR(D71-F71,"")</f>
        <v>0</v>
      </c>
      <c r="H71" s="308"/>
      <c r="I71" s="230">
        <v>0</v>
      </c>
      <c r="J71" s="308" t="str">
        <f>IFERROR(I71/H71*100,"")</f>
        <v/>
      </c>
      <c r="K71" s="131">
        <v>0</v>
      </c>
      <c r="L71" s="83">
        <f>IFERROR(I71-K71,"")</f>
        <v>0</v>
      </c>
      <c r="M71" s="95" t="str">
        <f>IFERROR(IF(D71&gt;0,I71/D71*10,""),"")</f>
        <v/>
      </c>
      <c r="N71" s="74" t="str">
        <f>IFERROR(IF(F71&gt;0,K71/F71*10,""),"")</f>
        <v/>
      </c>
      <c r="O71" s="141" t="str">
        <f t="shared" si="3"/>
        <v/>
      </c>
      <c r="P71" s="62"/>
    </row>
    <row r="72" spans="1:16" s="1" customFormat="1" ht="15" hidden="1" customHeight="1" x14ac:dyDescent="0.2">
      <c r="A72" s="101" t="e">
        <f t="shared" si="2"/>
        <v>#VALUE!</v>
      </c>
      <c r="B72" s="210" t="s">
        <v>136</v>
      </c>
      <c r="C72" s="206"/>
      <c r="D72" s="131" t="e">
        <v>#VALUE!</v>
      </c>
      <c r="E72" s="230">
        <f>IFERROR(D72/C72*100,0)</f>
        <v>0</v>
      </c>
      <c r="F72" s="131" t="e">
        <v>#VALUE!</v>
      </c>
      <c r="G72" s="83" t="str">
        <f>IFERROR(D72-F72,"")</f>
        <v/>
      </c>
      <c r="H72" s="308"/>
      <c r="I72" s="230" t="e">
        <v>#VALUE!</v>
      </c>
      <c r="J72" s="308" t="str">
        <f>IFERROR(I72/H72*100,"")</f>
        <v/>
      </c>
      <c r="K72" s="131" t="e">
        <v>#VALUE!</v>
      </c>
      <c r="L72" s="83" t="str">
        <f>IFERROR(I72-K72,"")</f>
        <v/>
      </c>
      <c r="M72" s="95" t="str">
        <f>IFERROR(IF(D72&gt;0,I72/D72*10,""),"")</f>
        <v/>
      </c>
      <c r="N72" s="74" t="str">
        <f>IFERROR(IF(F72&gt;0,K72/F72*10,""),"")</f>
        <v/>
      </c>
      <c r="O72" s="141" t="str">
        <f t="shared" si="3"/>
        <v/>
      </c>
      <c r="P72" s="62"/>
    </row>
    <row r="73" spans="1:16" s="1" customFormat="1" ht="15" hidden="1" customHeight="1" x14ac:dyDescent="0.2">
      <c r="A73" s="101" t="e">
        <f t="shared" si="2"/>
        <v>#VALUE!</v>
      </c>
      <c r="B73" s="210" t="s">
        <v>136</v>
      </c>
      <c r="C73" s="206"/>
      <c r="D73" s="131" t="e">
        <v>#VALUE!</v>
      </c>
      <c r="E73" s="230">
        <f>IFERROR(D73/C73*100,0)</f>
        <v>0</v>
      </c>
      <c r="F73" s="131" t="e">
        <v>#VALUE!</v>
      </c>
      <c r="G73" s="83" t="str">
        <f>IFERROR(D73-F73,"")</f>
        <v/>
      </c>
      <c r="H73" s="308"/>
      <c r="I73" s="230" t="e">
        <v>#VALUE!</v>
      </c>
      <c r="J73" s="308" t="str">
        <f>IFERROR(I73/H73*100,"")</f>
        <v/>
      </c>
      <c r="K73" s="131" t="e">
        <v>#VALUE!</v>
      </c>
      <c r="L73" s="83" t="str">
        <f>IFERROR(I73-K73,"")</f>
        <v/>
      </c>
      <c r="M73" s="95" t="str">
        <f>IFERROR(IF(D73&gt;0,I73/D73*10,""),"")</f>
        <v/>
      </c>
      <c r="N73" s="74" t="str">
        <f>IFERROR(IF(F73&gt;0,K73/F73*10,""),"")</f>
        <v/>
      </c>
      <c r="O73" s="141" t="str">
        <f t="shared" si="3"/>
        <v/>
      </c>
      <c r="P73" s="62"/>
    </row>
    <row r="74" spans="1:16" s="1" customFormat="1" ht="15" customHeight="1" x14ac:dyDescent="0.2">
      <c r="A74" s="101">
        <f t="shared" si="2"/>
        <v>3.6215999999999999</v>
      </c>
      <c r="B74" s="210" t="s">
        <v>41</v>
      </c>
      <c r="C74" s="206">
        <v>3.77</v>
      </c>
      <c r="D74" s="131">
        <v>3.6215999999999999</v>
      </c>
      <c r="E74" s="230">
        <f>IFERROR(D74/C74*100,0)</f>
        <v>96.063660477453581</v>
      </c>
      <c r="F74" s="131">
        <v>1.6800199999999998</v>
      </c>
      <c r="G74" s="83">
        <f>IFERROR(D74-F74,"")</f>
        <v>1.9415800000000001</v>
      </c>
      <c r="H74" s="308">
        <v>9.8000000000000007</v>
      </c>
      <c r="I74" s="230">
        <v>13.379800000000001</v>
      </c>
      <c r="J74" s="308">
        <f>IFERROR(I74/H74*100,"")</f>
        <v>136.52857142857141</v>
      </c>
      <c r="K74" s="131">
        <v>3.4203999999999999</v>
      </c>
      <c r="L74" s="83">
        <f>IFERROR(I74-K74,"")</f>
        <v>9.9594000000000023</v>
      </c>
      <c r="M74" s="95">
        <f>IFERROR(IF(D74&gt;0,I74/D74*10,""),"")</f>
        <v>36.944444444444443</v>
      </c>
      <c r="N74" s="74">
        <f>IFERROR(IF(F74&gt;0,K74/F74*10,""),"")</f>
        <v>20.359281437125748</v>
      </c>
      <c r="O74" s="141">
        <f t="shared" si="3"/>
        <v>16.585163007318695</v>
      </c>
      <c r="P74" s="62"/>
    </row>
    <row r="75" spans="1:16" s="13" customFormat="1" ht="15.75" x14ac:dyDescent="0.25">
      <c r="A75" s="101">
        <f t="shared" si="2"/>
        <v>18.244816</v>
      </c>
      <c r="B75" s="208" t="s">
        <v>42</v>
      </c>
      <c r="C75" s="209">
        <v>25.303360000000001</v>
      </c>
      <c r="D75" s="21">
        <v>18.244816</v>
      </c>
      <c r="E75" s="237">
        <f>IFERROR(D75/C75*100,0)</f>
        <v>72.104321323334133</v>
      </c>
      <c r="F75" s="24">
        <v>7.8659140000000001</v>
      </c>
      <c r="G75" s="98">
        <f>D75-F75</f>
        <v>10.378902</v>
      </c>
      <c r="H75" s="236">
        <v>92.433762999999999</v>
      </c>
      <c r="I75" s="237">
        <v>80.602732000000003</v>
      </c>
      <c r="J75" s="351">
        <f>IFERROR(I75/H75*100,"")</f>
        <v>87.200530827680367</v>
      </c>
      <c r="K75" s="229">
        <v>43.357593999999999</v>
      </c>
      <c r="L75" s="21">
        <f>I75-K75</f>
        <v>37.245138000000004</v>
      </c>
      <c r="M75" s="21">
        <f>IF(D75&gt;0,I75/D75*10,"")</f>
        <v>44.178429642699598</v>
      </c>
      <c r="N75" s="21">
        <f>IF(F75&gt;0,K75/F75*10,"")</f>
        <v>55.120859444941807</v>
      </c>
      <c r="O75" s="98">
        <f t="shared" si="3"/>
        <v>-10.942429802242209</v>
      </c>
    </row>
    <row r="76" spans="1:16" s="1" customFormat="1" ht="15" hidden="1" customHeight="1" x14ac:dyDescent="0.2">
      <c r="A76" s="101" t="str">
        <f t="shared" si="2"/>
        <v>x</v>
      </c>
      <c r="B76" s="210" t="s">
        <v>139</v>
      </c>
      <c r="C76" s="206"/>
      <c r="D76" s="131">
        <v>0</v>
      </c>
      <c r="E76" s="230">
        <f>IFERROR(D76/C76*100,0)</f>
        <v>0</v>
      </c>
      <c r="F76" s="131">
        <v>0</v>
      </c>
      <c r="G76" s="84">
        <f>IFERROR(D76-F76,"")</f>
        <v>0</v>
      </c>
      <c r="H76" s="309"/>
      <c r="I76" s="230">
        <v>0</v>
      </c>
      <c r="J76" s="308" t="str">
        <f>IFERROR(I76/H76*100,"")</f>
        <v/>
      </c>
      <c r="K76" s="131">
        <v>0</v>
      </c>
      <c r="L76" s="83">
        <f>IFERROR(I76-K76,"")</f>
        <v>0</v>
      </c>
      <c r="M76" s="95" t="str">
        <f>IFERROR(IF(D76&gt;0,I76/D76*10,""),"")</f>
        <v/>
      </c>
      <c r="N76" s="74" t="str">
        <f>IFERROR(IF(F76&gt;0,K76/F76*10,""),"")</f>
        <v/>
      </c>
      <c r="O76" s="141" t="str">
        <f t="shared" si="3"/>
        <v/>
      </c>
    </row>
    <row r="77" spans="1:16" s="1" customFormat="1" ht="15" hidden="1" customHeight="1" x14ac:dyDescent="0.2">
      <c r="A77" s="101" t="str">
        <f t="shared" si="2"/>
        <v>x</v>
      </c>
      <c r="B77" s="210" t="s">
        <v>140</v>
      </c>
      <c r="C77" s="206"/>
      <c r="D77" s="131">
        <v>0</v>
      </c>
      <c r="E77" s="230">
        <f>IFERROR(D77/C77*100,0)</f>
        <v>0</v>
      </c>
      <c r="F77" s="131">
        <v>0</v>
      </c>
      <c r="G77" s="84">
        <f>IFERROR(D77-F77,"")</f>
        <v>0</v>
      </c>
      <c r="H77" s="309"/>
      <c r="I77" s="230">
        <v>0</v>
      </c>
      <c r="J77" s="308" t="str">
        <f>IFERROR(I77/H77*100,"")</f>
        <v/>
      </c>
      <c r="K77" s="131">
        <v>0</v>
      </c>
      <c r="L77" s="83">
        <f>IFERROR(I77-K77,"")</f>
        <v>0</v>
      </c>
      <c r="M77" s="95" t="str">
        <f>IFERROR(IF(D77&gt;0,I77/D77*10,""),"")</f>
        <v/>
      </c>
      <c r="N77" s="74" t="str">
        <f>IFERROR(IF(F77&gt;0,K77/F77*10,""),"")</f>
        <v/>
      </c>
      <c r="O77" s="141" t="str">
        <f t="shared" si="3"/>
        <v/>
      </c>
    </row>
    <row r="78" spans="1:16" s="1" customFormat="1" ht="15" hidden="1" customHeight="1" x14ac:dyDescent="0.2">
      <c r="A78" s="101" t="str">
        <f t="shared" si="2"/>
        <v>x</v>
      </c>
      <c r="B78" s="210" t="s">
        <v>141</v>
      </c>
      <c r="C78" s="206">
        <v>0.1</v>
      </c>
      <c r="D78" s="131">
        <v>0</v>
      </c>
      <c r="E78" s="230">
        <f>IFERROR(D78/C78*100,0)</f>
        <v>0</v>
      </c>
      <c r="F78" s="131">
        <v>0</v>
      </c>
      <c r="G78" s="83">
        <f>IFERROR(D78-F78,"")</f>
        <v>0</v>
      </c>
      <c r="H78" s="308">
        <v>1.4</v>
      </c>
      <c r="I78" s="230">
        <v>0</v>
      </c>
      <c r="J78" s="308">
        <f>IFERROR(I78/H78*100,"")</f>
        <v>0</v>
      </c>
      <c r="K78" s="131">
        <v>0</v>
      </c>
      <c r="L78" s="83">
        <f>IFERROR(I78-K78,"")</f>
        <v>0</v>
      </c>
      <c r="M78" s="95" t="str">
        <f>IFERROR(IF(D78&gt;0,I78/D78*10,""),"")</f>
        <v/>
      </c>
      <c r="N78" s="74" t="str">
        <f>IFERROR(IF(F78&gt;0,K78/F78*10,""),"")</f>
        <v/>
      </c>
      <c r="O78" s="141" t="str">
        <f t="shared" si="3"/>
        <v/>
      </c>
    </row>
    <row r="79" spans="1:16" s="1" customFormat="1" ht="15.75" x14ac:dyDescent="0.2">
      <c r="A79" s="101">
        <f t="shared" si="2"/>
        <v>10.160600000000001</v>
      </c>
      <c r="B79" s="210" t="s">
        <v>43</v>
      </c>
      <c r="C79" s="206">
        <v>11.901</v>
      </c>
      <c r="D79" s="131">
        <v>10.160600000000001</v>
      </c>
      <c r="E79" s="230">
        <f>IFERROR(D79/C79*100,0)</f>
        <v>85.376018821947739</v>
      </c>
      <c r="F79" s="131">
        <v>2.3137999999999996</v>
      </c>
      <c r="G79" s="83">
        <f>IFERROR(D79-F79,"")</f>
        <v>7.8468000000000009</v>
      </c>
      <c r="H79" s="308">
        <v>48.4</v>
      </c>
      <c r="I79" s="230">
        <v>47.080799999999996</v>
      </c>
      <c r="J79" s="308">
        <f>IFERROR(I79/H79*100,"")</f>
        <v>97.274380165289259</v>
      </c>
      <c r="K79" s="131">
        <v>9.6576000000000004</v>
      </c>
      <c r="L79" s="83">
        <f>IFERROR(I79-K79,"")</f>
        <v>37.423199999999994</v>
      </c>
      <c r="M79" s="95">
        <f>IFERROR(IF(D79&gt;0,I79/D79*10,""),"")</f>
        <v>46.336633663366335</v>
      </c>
      <c r="N79" s="74">
        <f>IFERROR(IF(F79&gt;0,K79/F79*10,""),"")</f>
        <v>41.739130434782616</v>
      </c>
      <c r="O79" s="141">
        <f t="shared" si="3"/>
        <v>4.5975032285837187</v>
      </c>
    </row>
    <row r="80" spans="1:16" s="1" customFormat="1" ht="15" customHeight="1" x14ac:dyDescent="0.2">
      <c r="A80" s="101">
        <f t="shared" si="2"/>
        <v>2.7876259999999999</v>
      </c>
      <c r="B80" s="210" t="s">
        <v>44</v>
      </c>
      <c r="C80" s="206">
        <v>5.2018000000000004</v>
      </c>
      <c r="D80" s="131">
        <v>2.7876259999999999</v>
      </c>
      <c r="E80" s="230">
        <f>IFERROR(D80/C80*100,0)</f>
        <v>53.589642046983734</v>
      </c>
      <c r="F80" s="131">
        <v>1.0331619999999999</v>
      </c>
      <c r="G80" s="83">
        <f>IFERROR(D80-F80,"")</f>
        <v>1.754464</v>
      </c>
      <c r="H80" s="308">
        <v>17.633762999999998</v>
      </c>
      <c r="I80" s="230">
        <v>12.961304</v>
      </c>
      <c r="J80" s="308">
        <f>IFERROR(I80/H80*100,"")</f>
        <v>73.502768524222546</v>
      </c>
      <c r="K80" s="131">
        <v>4.2181579999999999</v>
      </c>
      <c r="L80" s="83">
        <f>IFERROR(I80-K80,"")</f>
        <v>8.7431459999999994</v>
      </c>
      <c r="M80" s="95">
        <f>IFERROR(IF(D80&gt;0,I80/D80*10,""),"")</f>
        <v>46.49584987369181</v>
      </c>
      <c r="N80" s="74">
        <f>IFERROR(IF(F80&gt;0,K80/F80*10,""),"")</f>
        <v>40.827653359298928</v>
      </c>
      <c r="O80" s="141">
        <f t="shared" si="3"/>
        <v>5.6681965143928821</v>
      </c>
    </row>
    <row r="81" spans="1:16" s="1" customFormat="1" ht="15" hidden="1" customHeight="1" x14ac:dyDescent="0.2">
      <c r="A81" s="101" t="e">
        <f t="shared" si="2"/>
        <v>#VALUE!</v>
      </c>
      <c r="B81" s="210" t="s">
        <v>136</v>
      </c>
      <c r="C81" s="206"/>
      <c r="D81" s="131" t="e">
        <v>#VALUE!</v>
      </c>
      <c r="E81" s="230">
        <f>IFERROR(D81/C81*100,0)</f>
        <v>0</v>
      </c>
      <c r="F81" s="131" t="e">
        <v>#VALUE!</v>
      </c>
      <c r="G81" s="83" t="str">
        <f>IFERROR(D81-F81,"")</f>
        <v/>
      </c>
      <c r="H81" s="308"/>
      <c r="I81" s="230" t="e">
        <v>#VALUE!</v>
      </c>
      <c r="J81" s="308" t="str">
        <f>IFERROR(I81/H81*100,"")</f>
        <v/>
      </c>
      <c r="K81" s="131" t="e">
        <v>#VALUE!</v>
      </c>
      <c r="L81" s="83" t="str">
        <f>IFERROR(I81-K81,"")</f>
        <v/>
      </c>
      <c r="M81" s="95" t="str">
        <f>IFERROR(IF(D81&gt;0,I81/D81*10,""),"")</f>
        <v/>
      </c>
      <c r="N81" s="74" t="str">
        <f>IFERROR(IF(F81&gt;0,K81/F81*10,""),"")</f>
        <v/>
      </c>
      <c r="O81" s="141" t="str">
        <f t="shared" si="3"/>
        <v/>
      </c>
    </row>
    <row r="82" spans="1:16" s="1" customFormat="1" ht="15" hidden="1" customHeight="1" x14ac:dyDescent="0.2">
      <c r="A82" s="101" t="e">
        <f t="shared" si="2"/>
        <v>#VALUE!</v>
      </c>
      <c r="B82" s="210" t="s">
        <v>136</v>
      </c>
      <c r="C82" s="206"/>
      <c r="D82" s="131" t="e">
        <v>#VALUE!</v>
      </c>
      <c r="E82" s="230">
        <f>IFERROR(D82/C82*100,0)</f>
        <v>0</v>
      </c>
      <c r="F82" s="131" t="e">
        <v>#VALUE!</v>
      </c>
      <c r="G82" s="83" t="str">
        <f>IFERROR(D82-F82,"")</f>
        <v/>
      </c>
      <c r="H82" s="308"/>
      <c r="I82" s="230" t="e">
        <v>#VALUE!</v>
      </c>
      <c r="J82" s="308" t="str">
        <f>IFERROR(I82/H82*100,"")</f>
        <v/>
      </c>
      <c r="K82" s="131" t="e">
        <v>#VALUE!</v>
      </c>
      <c r="L82" s="83" t="str">
        <f>IFERROR(I82-K82,"")</f>
        <v/>
      </c>
      <c r="M82" s="95" t="str">
        <f>IFERROR(IF(D82&gt;0,I82/D82*10,""),"")</f>
        <v/>
      </c>
      <c r="N82" s="74" t="str">
        <f>IFERROR(IF(F82&gt;0,K82/F82*10,""),"")</f>
        <v/>
      </c>
      <c r="O82" s="141" t="str">
        <f t="shared" si="3"/>
        <v/>
      </c>
    </row>
    <row r="83" spans="1:16" s="1" customFormat="1" ht="15" hidden="1" customHeight="1" x14ac:dyDescent="0.2">
      <c r="A83" s="101" t="str">
        <f t="shared" si="2"/>
        <v>x</v>
      </c>
      <c r="B83" s="210" t="s">
        <v>45</v>
      </c>
      <c r="C83" s="206"/>
      <c r="D83" s="131">
        <v>0</v>
      </c>
      <c r="E83" s="230">
        <f>IFERROR(D83/C83*100,0)</f>
        <v>0</v>
      </c>
      <c r="F83" s="131">
        <v>0</v>
      </c>
      <c r="G83" s="83">
        <f>IFERROR(D83-F83,"")</f>
        <v>0</v>
      </c>
      <c r="H83" s="308"/>
      <c r="I83" s="230">
        <v>0</v>
      </c>
      <c r="J83" s="308" t="str">
        <f>IFERROR(I83/H83*100,"")</f>
        <v/>
      </c>
      <c r="K83" s="131">
        <v>0</v>
      </c>
      <c r="L83" s="83">
        <f>IFERROR(I83-K83,"")</f>
        <v>0</v>
      </c>
      <c r="M83" s="95" t="str">
        <f>IFERROR(IF(D83&gt;0,I83/D83*10,""),"")</f>
        <v/>
      </c>
      <c r="N83" s="74" t="str">
        <f>IFERROR(IF(F83&gt;0,K83/F83*10,""),"")</f>
        <v/>
      </c>
      <c r="O83" s="141" t="str">
        <f t="shared" si="3"/>
        <v/>
      </c>
    </row>
    <row r="84" spans="1:16" s="1" customFormat="1" ht="15" hidden="1" customHeight="1" x14ac:dyDescent="0.2">
      <c r="A84" s="101" t="e">
        <f t="shared" si="2"/>
        <v>#VALUE!</v>
      </c>
      <c r="B84" s="210" t="s">
        <v>136</v>
      </c>
      <c r="C84" s="206"/>
      <c r="D84" s="131" t="e">
        <v>#VALUE!</v>
      </c>
      <c r="E84" s="230">
        <f>IFERROR(D84/C84*100,0)</f>
        <v>0</v>
      </c>
      <c r="F84" s="131" t="e">
        <v>#VALUE!</v>
      </c>
      <c r="G84" s="83" t="str">
        <f>IFERROR(D84-F84,"")</f>
        <v/>
      </c>
      <c r="H84" s="308"/>
      <c r="I84" s="230" t="e">
        <v>#VALUE!</v>
      </c>
      <c r="J84" s="308" t="str">
        <f>IFERROR(I84/H84*100,"")</f>
        <v/>
      </c>
      <c r="K84" s="131" t="e">
        <v>#VALUE!</v>
      </c>
      <c r="L84" s="83" t="str">
        <f>IFERROR(I84-K84,"")</f>
        <v/>
      </c>
      <c r="M84" s="95" t="str">
        <f>IFERROR(IF(D84&gt;0,I84/D84*10,""),"")</f>
        <v/>
      </c>
      <c r="N84" s="74" t="str">
        <f>IFERROR(IF(F84&gt;0,K84/F84*10,""),"")</f>
        <v/>
      </c>
      <c r="O84" s="141" t="str">
        <f t="shared" si="3"/>
        <v/>
      </c>
    </row>
    <row r="85" spans="1:16" s="1" customFormat="1" ht="15" hidden="1" customHeight="1" x14ac:dyDescent="0.2">
      <c r="A85" s="101" t="str">
        <f t="shared" si="2"/>
        <v>x</v>
      </c>
      <c r="B85" s="210" t="s">
        <v>46</v>
      </c>
      <c r="C85" s="206">
        <v>1.2566999999999999</v>
      </c>
      <c r="D85" s="131">
        <v>0</v>
      </c>
      <c r="E85" s="230">
        <f>IFERROR(D85/C85*100,0)</f>
        <v>0</v>
      </c>
      <c r="F85" s="131">
        <v>0</v>
      </c>
      <c r="G85" s="83">
        <f>IFERROR(D85-F85,"")</f>
        <v>0</v>
      </c>
      <c r="H85" s="308">
        <v>0.5</v>
      </c>
      <c r="I85" s="230">
        <v>0</v>
      </c>
      <c r="J85" s="308">
        <f>IFERROR(I85/H85*100,"")</f>
        <v>0</v>
      </c>
      <c r="K85" s="131">
        <v>0</v>
      </c>
      <c r="L85" s="83">
        <f>IFERROR(I85-K85,"")</f>
        <v>0</v>
      </c>
      <c r="M85" s="95" t="str">
        <f>IFERROR(IF(D85&gt;0,I85/D85*10,""),"")</f>
        <v/>
      </c>
      <c r="N85" s="74" t="str">
        <f>IFERROR(IF(F85&gt;0,K85/F85*10,""),"")</f>
        <v/>
      </c>
      <c r="O85" s="141" t="str">
        <f t="shared" si="3"/>
        <v/>
      </c>
    </row>
    <row r="86" spans="1:16" s="1" customFormat="1" ht="15.75" x14ac:dyDescent="0.2">
      <c r="A86" s="101">
        <f t="shared" si="2"/>
        <v>5.2965900000000001</v>
      </c>
      <c r="B86" s="210" t="s">
        <v>47</v>
      </c>
      <c r="C86" s="206">
        <v>5.2645200000000001</v>
      </c>
      <c r="D86" s="131">
        <v>5.2965900000000001</v>
      </c>
      <c r="E86" s="230">
        <f>IFERROR(D86/C86*100,0)</f>
        <v>100.6091723461968</v>
      </c>
      <c r="F86" s="131">
        <v>3.40028</v>
      </c>
      <c r="G86" s="83">
        <f>IFERROR(D86-F86,"")</f>
        <v>1.8963100000000002</v>
      </c>
      <c r="H86" s="308">
        <v>21</v>
      </c>
      <c r="I86" s="230">
        <v>20.560627999999998</v>
      </c>
      <c r="J86" s="308">
        <f>IFERROR(I86/H86*100,"")</f>
        <v>97.907752380952374</v>
      </c>
      <c r="K86" s="131">
        <v>27.14188</v>
      </c>
      <c r="L86" s="83">
        <f>IFERROR(I86-K86,"")</f>
        <v>-6.5812520000000028</v>
      </c>
      <c r="M86" s="95">
        <f>IFERROR(IF(D86&gt;0,I86/D86*10,""),"")</f>
        <v>38.818613485280146</v>
      </c>
      <c r="N86" s="74">
        <f>IFERROR(IF(F86&gt;0,K86/F86*10,""),"")</f>
        <v>79.822485207100598</v>
      </c>
      <c r="O86" s="141">
        <f t="shared" si="3"/>
        <v>-41.003871721820452</v>
      </c>
    </row>
    <row r="87" spans="1:16" s="1" customFormat="1" ht="15.75" hidden="1" x14ac:dyDescent="0.2">
      <c r="A87" s="101" t="str">
        <f t="shared" si="2"/>
        <v>x</v>
      </c>
      <c r="B87" s="210" t="s">
        <v>48</v>
      </c>
      <c r="C87" s="206">
        <v>1.27</v>
      </c>
      <c r="D87" s="131">
        <v>0</v>
      </c>
      <c r="E87" s="230">
        <f>IFERROR(D87/C87*100,0)</f>
        <v>0</v>
      </c>
      <c r="F87" s="131">
        <v>1.1186720000000001</v>
      </c>
      <c r="G87" s="83">
        <f>IFERROR(D87-F87,"")</f>
        <v>-1.1186720000000001</v>
      </c>
      <c r="H87" s="308">
        <v>3</v>
      </c>
      <c r="I87" s="230">
        <v>0</v>
      </c>
      <c r="J87" s="308">
        <f>IFERROR(I87/H87*100,"")</f>
        <v>0</v>
      </c>
      <c r="K87" s="131">
        <v>2.3399559999999999</v>
      </c>
      <c r="L87" s="83">
        <f>IFERROR(I87-K87,"")</f>
        <v>-2.3399559999999999</v>
      </c>
      <c r="M87" s="95" t="str">
        <f>IFERROR(IF(D87&gt;0,I87/D87*10,""),"")</f>
        <v/>
      </c>
      <c r="N87" s="74">
        <f>IFERROR(IF(F87&gt;0,K87/F87*10,""),"")</f>
        <v>20.917266187050355</v>
      </c>
      <c r="O87" s="141" t="str">
        <f t="shared" si="3"/>
        <v/>
      </c>
    </row>
    <row r="88" spans="1:16" s="1" customFormat="1" ht="15" hidden="1" customHeight="1" x14ac:dyDescent="0.2">
      <c r="A88" s="101" t="str">
        <f t="shared" si="2"/>
        <v>x</v>
      </c>
      <c r="B88" s="205" t="s">
        <v>49</v>
      </c>
      <c r="C88" s="206">
        <v>0.30934</v>
      </c>
      <c r="D88" s="131">
        <v>0</v>
      </c>
      <c r="E88" s="230">
        <f>IFERROR(D88/C88*100,0)</f>
        <v>0</v>
      </c>
      <c r="F88" s="131">
        <v>0</v>
      </c>
      <c r="G88" s="83">
        <f>IFERROR(D88-F88,"")</f>
        <v>0</v>
      </c>
      <c r="H88" s="308">
        <v>0.5</v>
      </c>
      <c r="I88" s="230">
        <v>0</v>
      </c>
      <c r="J88" s="308">
        <f>IFERROR(I88/H88*100,"")</f>
        <v>0</v>
      </c>
      <c r="K88" s="131">
        <v>0</v>
      </c>
      <c r="L88" s="83">
        <f>IFERROR(I88-K88,"")</f>
        <v>0</v>
      </c>
      <c r="M88" s="95" t="str">
        <f>IFERROR(IF(D88&gt;0,I88/D88*10,""),"")</f>
        <v/>
      </c>
      <c r="N88" s="74" t="str">
        <f>IFERROR(IF(F88&gt;0,K88/F88*10,""),"")</f>
        <v/>
      </c>
      <c r="O88" s="141" t="str">
        <f t="shared" si="3"/>
        <v/>
      </c>
    </row>
    <row r="89" spans="1:16" s="13" customFormat="1" ht="15.75" x14ac:dyDescent="0.25">
      <c r="A89" s="101">
        <f t="shared" si="2"/>
        <v>0.46577800000000003</v>
      </c>
      <c r="B89" s="208" t="s">
        <v>50</v>
      </c>
      <c r="C89" s="209">
        <v>94.030150000000006</v>
      </c>
      <c r="D89" s="21">
        <v>0.46577800000000003</v>
      </c>
      <c r="E89" s="237">
        <f>IFERROR(D89/C89*100,0)</f>
        <v>0.49534962987935255</v>
      </c>
      <c r="F89" s="24">
        <v>1.4466280000000002</v>
      </c>
      <c r="G89" s="98">
        <f>D89-F89</f>
        <v>-0.98085000000000022</v>
      </c>
      <c r="H89" s="322">
        <v>488.5</v>
      </c>
      <c r="I89" s="24">
        <v>2.6296840000000001</v>
      </c>
      <c r="J89" s="351">
        <f>IFERROR(I89/H89*100,"")</f>
        <v>0.53831811668372576</v>
      </c>
      <c r="K89" s="24">
        <v>10.147522</v>
      </c>
      <c r="L89" s="98">
        <f>SUM(L90:L101)</f>
        <v>-7.5178379999999994</v>
      </c>
      <c r="M89" s="21">
        <f>IF(D89&gt;0,I89/D89*10,"")</f>
        <v>56.457883369330453</v>
      </c>
      <c r="N89" s="21">
        <f>IF(F89&gt;0,K89/F89*10,"")</f>
        <v>70.146036161335175</v>
      </c>
      <c r="O89" s="98">
        <f t="shared" si="3"/>
        <v>-13.688152792004722</v>
      </c>
    </row>
    <row r="90" spans="1:16" s="1" customFormat="1" ht="15" hidden="1" customHeight="1" x14ac:dyDescent="0.2">
      <c r="A90" s="101" t="str">
        <f t="shared" si="2"/>
        <v>x</v>
      </c>
      <c r="B90" s="210" t="s">
        <v>97</v>
      </c>
      <c r="C90" s="206"/>
      <c r="D90" s="131">
        <v>0</v>
      </c>
      <c r="E90" s="230">
        <f>IFERROR(D90/C90*100,0)</f>
        <v>0</v>
      </c>
      <c r="F90" s="131">
        <v>0</v>
      </c>
      <c r="G90" s="84">
        <f>IFERROR(D90-F90,"")</f>
        <v>0</v>
      </c>
      <c r="H90" s="309"/>
      <c r="I90" s="230">
        <v>0</v>
      </c>
      <c r="J90" s="308" t="str">
        <f>IFERROR(I90/H90*100,"")</f>
        <v/>
      </c>
      <c r="K90" s="131">
        <v>0</v>
      </c>
      <c r="L90" s="83">
        <f>IFERROR(I90-K90,"")</f>
        <v>0</v>
      </c>
      <c r="M90" s="95" t="str">
        <f>IFERROR(IF(D90&gt;0,I90/D90*10,""),"")</f>
        <v/>
      </c>
      <c r="N90" s="74" t="str">
        <f>IFERROR(IF(F90&gt;0,K90/F90*10,""),"")</f>
        <v/>
      </c>
      <c r="O90" s="141" t="str">
        <f t="shared" si="3"/>
        <v/>
      </c>
    </row>
    <row r="91" spans="1:16" s="1" customFormat="1" ht="15" hidden="1" customHeight="1" x14ac:dyDescent="0.2">
      <c r="A91" s="101" t="str">
        <f t="shared" si="2"/>
        <v>x</v>
      </c>
      <c r="B91" s="210" t="s">
        <v>98</v>
      </c>
      <c r="C91" s="206">
        <v>5.2299999999999999E-2</v>
      </c>
      <c r="D91" s="131">
        <v>0</v>
      </c>
      <c r="E91" s="230">
        <f>IFERROR(D91/C91*100,0)</f>
        <v>0</v>
      </c>
      <c r="F91" s="131">
        <v>0</v>
      </c>
      <c r="G91" s="83">
        <f>IFERROR(D91-F91,"")</f>
        <v>0</v>
      </c>
      <c r="H91" s="308">
        <v>0</v>
      </c>
      <c r="I91" s="230">
        <v>0</v>
      </c>
      <c r="J91" s="308" t="str">
        <f>IFERROR(I91/H91*100,"")</f>
        <v/>
      </c>
      <c r="K91" s="131">
        <v>0</v>
      </c>
      <c r="L91" s="83">
        <f>IFERROR(I91-K91,"")</f>
        <v>0</v>
      </c>
      <c r="M91" s="95" t="str">
        <f>IFERROR(IF(D91&gt;0,I91/D91*10,""),"")</f>
        <v/>
      </c>
      <c r="N91" s="74" t="str">
        <f>IFERROR(IF(F91&gt;0,K91/F91*10,""),"")</f>
        <v/>
      </c>
      <c r="O91" s="141" t="str">
        <f t="shared" si="3"/>
        <v/>
      </c>
    </row>
    <row r="92" spans="1:16" s="1" customFormat="1" ht="15" customHeight="1" x14ac:dyDescent="0.2">
      <c r="A92" s="101">
        <f t="shared" si="2"/>
        <v>5.6336000000000004E-2</v>
      </c>
      <c r="B92" s="210" t="s">
        <v>61</v>
      </c>
      <c r="C92" s="206">
        <v>0.13300000000000001</v>
      </c>
      <c r="D92" s="131">
        <v>5.6336000000000004E-2</v>
      </c>
      <c r="E92" s="230">
        <f>IFERROR(D92/C92*100,0)</f>
        <v>42.357894736842105</v>
      </c>
      <c r="F92" s="131">
        <v>0</v>
      </c>
      <c r="G92" s="83">
        <f>IFERROR(D92-F92,"")</f>
        <v>5.6336000000000004E-2</v>
      </c>
      <c r="H92" s="308"/>
      <c r="I92" s="230">
        <v>0.103618</v>
      </c>
      <c r="J92" s="308" t="str">
        <f>IFERROR(I92/H92*100,"")</f>
        <v/>
      </c>
      <c r="K92" s="131">
        <v>0</v>
      </c>
      <c r="L92" s="83">
        <f>IFERROR(I92-K92,"")</f>
        <v>0.103618</v>
      </c>
      <c r="M92" s="95">
        <f>IFERROR(IF(D92&gt;0,I92/D92*10,""),"")</f>
        <v>18.392857142857142</v>
      </c>
      <c r="N92" s="74" t="str">
        <f>IFERROR(IF(F92&gt;0,K92/F92*10,""),"")</f>
        <v/>
      </c>
      <c r="O92" s="141" t="str">
        <f t="shared" si="3"/>
        <v/>
      </c>
    </row>
    <row r="93" spans="1:16" s="1" customFormat="1" ht="15" hidden="1" customHeight="1" x14ac:dyDescent="0.2">
      <c r="A93" s="101" t="e">
        <f t="shared" si="2"/>
        <v>#VALUE!</v>
      </c>
      <c r="B93" s="210" t="s">
        <v>136</v>
      </c>
      <c r="C93" s="206"/>
      <c r="D93" s="131" t="e">
        <v>#VALUE!</v>
      </c>
      <c r="E93" s="230">
        <f>IFERROR(D93/C93*100,0)</f>
        <v>0</v>
      </c>
      <c r="F93" s="131" t="e">
        <v>#VALUE!</v>
      </c>
      <c r="G93" s="84" t="str">
        <f>IFERROR(D93-F93,"")</f>
        <v/>
      </c>
      <c r="H93" s="309"/>
      <c r="I93" s="230" t="e">
        <v>#VALUE!</v>
      </c>
      <c r="J93" s="308" t="str">
        <f>IFERROR(I93/H93*100,"")</f>
        <v/>
      </c>
      <c r="K93" s="131" t="e">
        <v>#VALUE!</v>
      </c>
      <c r="L93" s="83" t="str">
        <f>IFERROR(I93-K93,"")</f>
        <v/>
      </c>
      <c r="M93" s="95" t="str">
        <f>IFERROR(IF(D93&gt;0,I93/D93*10,""),"")</f>
        <v/>
      </c>
      <c r="N93" s="74" t="str">
        <f>IFERROR(IF(F93&gt;0,K93/F93*10,""),"")</f>
        <v/>
      </c>
      <c r="O93" s="141" t="str">
        <f t="shared" si="3"/>
        <v/>
      </c>
    </row>
    <row r="94" spans="1:16" s="1" customFormat="1" ht="15.75" x14ac:dyDescent="0.2">
      <c r="A94" s="101">
        <f t="shared" si="2"/>
        <v>0.32896200000000003</v>
      </c>
      <c r="B94" s="210" t="s">
        <v>51</v>
      </c>
      <c r="C94" s="206">
        <v>69.266549999999995</v>
      </c>
      <c r="D94" s="131">
        <v>0.32896200000000003</v>
      </c>
      <c r="E94" s="230">
        <f>IFERROR(D94/C94*100,0)</f>
        <v>0.47492187787611773</v>
      </c>
      <c r="F94" s="131">
        <v>0.92853800000000009</v>
      </c>
      <c r="G94" s="83">
        <f>IFERROR(D94-F94,"")</f>
        <v>-0.59957600000000011</v>
      </c>
      <c r="H94" s="308">
        <v>350</v>
      </c>
      <c r="I94" s="230">
        <v>1.9918800000000001</v>
      </c>
      <c r="J94" s="308">
        <f>IFERROR(I94/H94*100,"")</f>
        <v>0.56910857142857141</v>
      </c>
      <c r="K94" s="131">
        <v>5.2935719999999993</v>
      </c>
      <c r="L94" s="83">
        <f>IFERROR(I94-K94,"")</f>
        <v>-3.3016919999999992</v>
      </c>
      <c r="M94" s="95">
        <f>IFERROR(IF(D94&gt;0,I94/D94*10,""),"")</f>
        <v>60.550458715596335</v>
      </c>
      <c r="N94" s="74">
        <f>IFERROR(IF(F94&gt;0,K94/F94*10,""),"")</f>
        <v>57.009750812567702</v>
      </c>
      <c r="O94" s="141">
        <f t="shared" si="3"/>
        <v>3.5407079030286326</v>
      </c>
      <c r="P94" s="48"/>
    </row>
    <row r="95" spans="1:16" s="1" customFormat="1" ht="15.75" hidden="1" x14ac:dyDescent="0.2">
      <c r="A95" s="101" t="str">
        <f t="shared" si="2"/>
        <v>x</v>
      </c>
      <c r="B95" s="210" t="s">
        <v>52</v>
      </c>
      <c r="C95" s="206">
        <v>1.0753999999999999</v>
      </c>
      <c r="D95" s="131">
        <v>0</v>
      </c>
      <c r="E95" s="230">
        <f>IFERROR(D95/C95*100,0)</f>
        <v>0</v>
      </c>
      <c r="F95" s="131">
        <v>4.4263999999999998E-2</v>
      </c>
      <c r="G95" s="83">
        <f>IFERROR(D95-F95,"")</f>
        <v>-4.4263999999999998E-2</v>
      </c>
      <c r="H95" s="308">
        <v>4.5999999999999996</v>
      </c>
      <c r="I95" s="230">
        <v>0</v>
      </c>
      <c r="J95" s="308">
        <f>IFERROR(I95/H95*100,"")</f>
        <v>0</v>
      </c>
      <c r="K95" s="131">
        <v>0.18510399999999999</v>
      </c>
      <c r="L95" s="83">
        <f>IFERROR(I95-K95,"")</f>
        <v>-0.18510399999999999</v>
      </c>
      <c r="M95" s="95" t="str">
        <f>IFERROR(IF(D95&gt;0,I95/D95*10,""),"")</f>
        <v/>
      </c>
      <c r="N95" s="74">
        <f>IFERROR(IF(F95&gt;0,K95/F95*10,""),"")</f>
        <v>41.818181818181813</v>
      </c>
      <c r="O95" s="141" t="str">
        <f t="shared" si="3"/>
        <v/>
      </c>
      <c r="P95" s="48"/>
    </row>
    <row r="96" spans="1:16" s="1" customFormat="1" ht="15.75" x14ac:dyDescent="0.2">
      <c r="A96" s="101">
        <f t="shared" si="2"/>
        <v>8.0479999999999996E-2</v>
      </c>
      <c r="B96" s="210" t="s">
        <v>53</v>
      </c>
      <c r="C96" s="206">
        <v>23.088699999999999</v>
      </c>
      <c r="D96" s="131">
        <v>8.0479999999999996E-2</v>
      </c>
      <c r="E96" s="230">
        <f>IFERROR(D96/C96*100,0)</f>
        <v>0.34856878039906969</v>
      </c>
      <c r="F96" s="131">
        <v>0.47382599999999997</v>
      </c>
      <c r="G96" s="83">
        <f>IFERROR(D96-F96,"")</f>
        <v>-0.39334599999999997</v>
      </c>
      <c r="H96" s="308">
        <v>133.9</v>
      </c>
      <c r="I96" s="230">
        <v>0.53418600000000005</v>
      </c>
      <c r="J96" s="308">
        <f>IFERROR(I96/H96*100,"")</f>
        <v>0.39894398805078418</v>
      </c>
      <c r="K96" s="131">
        <v>4.6688460000000003</v>
      </c>
      <c r="L96" s="83">
        <f>IFERROR(I96-K96,"")</f>
        <v>-4.1346600000000002</v>
      </c>
      <c r="M96" s="95">
        <f>IFERROR(IF(D96&gt;0,I96/D96*10,""),"")</f>
        <v>66.375000000000014</v>
      </c>
      <c r="N96" s="74">
        <f>IFERROR(IF(F96&gt;0,K96/F96*10,""),"")</f>
        <v>98.535031847133766</v>
      </c>
      <c r="O96" s="141">
        <f t="shared" si="3"/>
        <v>-32.160031847133752</v>
      </c>
      <c r="P96" s="48"/>
    </row>
    <row r="97" spans="1:16" s="1" customFormat="1" ht="15" hidden="1" customHeight="1" x14ac:dyDescent="0.2">
      <c r="A97" s="101" t="e">
        <f t="shared" si="2"/>
        <v>#VALUE!</v>
      </c>
      <c r="B97" s="210" t="s">
        <v>54</v>
      </c>
      <c r="C97" s="206"/>
      <c r="D97" s="131" t="e">
        <v>#VALUE!</v>
      </c>
      <c r="E97" s="230">
        <f>IFERROR(D97/C97*100,0)</f>
        <v>0</v>
      </c>
      <c r="F97" s="131" t="e">
        <v>#VALUE!</v>
      </c>
      <c r="G97" s="83" t="str">
        <f>IFERROR(D97-F97,"")</f>
        <v/>
      </c>
      <c r="H97" s="308"/>
      <c r="I97" s="230" t="e">
        <v>#VALUE!</v>
      </c>
      <c r="J97" s="308" t="str">
        <f>IFERROR(I97/H97*100,"")</f>
        <v/>
      </c>
      <c r="K97" s="131" t="e">
        <v>#VALUE!</v>
      </c>
      <c r="L97" s="83" t="str">
        <f>IFERROR(I97-K97,"")</f>
        <v/>
      </c>
      <c r="M97" s="95" t="str">
        <f>IFERROR(IF(D97&gt;0,I97/D97*10,""),"")</f>
        <v/>
      </c>
      <c r="N97" s="74" t="str">
        <f>IFERROR(IF(F97&gt;0,K97/F97*10,""),"")</f>
        <v/>
      </c>
      <c r="O97" s="141" t="str">
        <f t="shared" si="3"/>
        <v/>
      </c>
      <c r="P97" s="48"/>
    </row>
    <row r="98" spans="1:16" s="1" customFormat="1" ht="15" hidden="1" customHeight="1" x14ac:dyDescent="0.2">
      <c r="A98" s="101" t="e">
        <f t="shared" si="2"/>
        <v>#VALUE!</v>
      </c>
      <c r="B98" s="210" t="s">
        <v>136</v>
      </c>
      <c r="C98" s="206"/>
      <c r="D98" s="131" t="e">
        <v>#VALUE!</v>
      </c>
      <c r="E98" s="230">
        <f>IFERROR(D98/C98*100,0)</f>
        <v>0</v>
      </c>
      <c r="F98" s="131" t="e">
        <v>#VALUE!</v>
      </c>
      <c r="G98" s="83" t="str">
        <f>IFERROR(D98-F98,"")</f>
        <v/>
      </c>
      <c r="H98" s="308"/>
      <c r="I98" s="230" t="e">
        <v>#VALUE!</v>
      </c>
      <c r="J98" s="308" t="str">
        <f>IFERROR(I98/H98*100,"")</f>
        <v/>
      </c>
      <c r="K98" s="131" t="e">
        <v>#VALUE!</v>
      </c>
      <c r="L98" s="83" t="str">
        <f>IFERROR(I98-K98,"")</f>
        <v/>
      </c>
      <c r="M98" s="95" t="str">
        <f>IFERROR(IF(D98&gt;0,I98/D98*10,""),"")</f>
        <v/>
      </c>
      <c r="N98" s="74" t="str">
        <f>IFERROR(IF(F98&gt;0,K98/F98*10,""),"")</f>
        <v/>
      </c>
      <c r="O98" s="141" t="str">
        <f t="shared" si="3"/>
        <v/>
      </c>
      <c r="P98" s="48"/>
    </row>
    <row r="99" spans="1:16" s="1" customFormat="1" ht="15" hidden="1" customHeight="1" x14ac:dyDescent="0.2">
      <c r="A99" s="101" t="str">
        <f t="shared" si="2"/>
        <v>x</v>
      </c>
      <c r="B99" s="210" t="s">
        <v>55</v>
      </c>
      <c r="C99" s="206"/>
      <c r="D99" s="131">
        <v>0</v>
      </c>
      <c r="E99" s="230">
        <f>IFERROR(D99/C99*100,0)</f>
        <v>0</v>
      </c>
      <c r="F99" s="131">
        <v>0</v>
      </c>
      <c r="G99" s="83">
        <f>IFERROR(D99-F99,"")</f>
        <v>0</v>
      </c>
      <c r="H99" s="308"/>
      <c r="I99" s="230">
        <v>0</v>
      </c>
      <c r="J99" s="308" t="str">
        <f>IFERROR(I99/H99*100,"")</f>
        <v/>
      </c>
      <c r="K99" s="131">
        <v>0</v>
      </c>
      <c r="L99" s="83">
        <f>IFERROR(I99-K99,"")</f>
        <v>0</v>
      </c>
      <c r="M99" s="95" t="str">
        <f>IFERROR(IF(D99&gt;0,I99/D99*10,""),"")</f>
        <v/>
      </c>
      <c r="N99" s="74" t="str">
        <f>IFERROR(IF(F99&gt;0,K99/F99*10,""),"")</f>
        <v/>
      </c>
      <c r="O99" s="141" t="str">
        <f t="shared" si="3"/>
        <v/>
      </c>
      <c r="P99" s="48"/>
    </row>
    <row r="100" spans="1:16" s="1" customFormat="1" ht="15" hidden="1" customHeight="1" x14ac:dyDescent="0.2">
      <c r="A100" s="101" t="str">
        <f t="shared" si="2"/>
        <v>x</v>
      </c>
      <c r="B100" s="210" t="s">
        <v>56</v>
      </c>
      <c r="C100" s="206"/>
      <c r="D100" s="131">
        <v>0</v>
      </c>
      <c r="E100" s="230">
        <f>IFERROR(D100/C100*100,0)</f>
        <v>0</v>
      </c>
      <c r="F100" s="131">
        <v>0</v>
      </c>
      <c r="G100" s="83">
        <f>IFERROR(D100-F100,"")</f>
        <v>0</v>
      </c>
      <c r="H100" s="308"/>
      <c r="I100" s="230">
        <v>0</v>
      </c>
      <c r="J100" s="308" t="str">
        <f>IFERROR(I100/H100*100,"")</f>
        <v/>
      </c>
      <c r="K100" s="131">
        <v>0</v>
      </c>
      <c r="L100" s="83">
        <f>IFERROR(I100-K100,"")</f>
        <v>0</v>
      </c>
      <c r="M100" s="95" t="str">
        <f>IFERROR(IF(D100&gt;0,I100/D100*10,""),"")</f>
        <v/>
      </c>
      <c r="N100" s="74" t="str">
        <f>IFERROR(IF(F100&gt;0,K100/F100*10,""),"")</f>
        <v/>
      </c>
      <c r="O100" s="141" t="str">
        <f t="shared" si="3"/>
        <v/>
      </c>
      <c r="P100" s="48"/>
    </row>
    <row r="101" spans="1:16" s="1" customFormat="1" ht="15.75" hidden="1" x14ac:dyDescent="0.2">
      <c r="A101" s="101" t="str">
        <f t="shared" si="2"/>
        <v>x</v>
      </c>
      <c r="B101" s="213" t="s">
        <v>99</v>
      </c>
      <c r="C101" s="193">
        <v>0.41420000000000001</v>
      </c>
      <c r="D101" s="133">
        <v>0</v>
      </c>
      <c r="E101" s="238">
        <f>IFERROR(D101/C101*100,0)</f>
        <v>0</v>
      </c>
      <c r="F101" s="133">
        <v>0</v>
      </c>
      <c r="G101" s="91">
        <f>IFERROR(D101-F101,"")</f>
        <v>0</v>
      </c>
      <c r="H101" s="316"/>
      <c r="I101" s="238">
        <v>0</v>
      </c>
      <c r="J101" s="308" t="str">
        <f t="shared" ref="J101" si="4">IFERROR(I101/H101*100,"")</f>
        <v/>
      </c>
      <c r="K101" s="133">
        <v>0</v>
      </c>
      <c r="L101" s="91">
        <f>IFERROR(I101-K101,"")</f>
        <v>0</v>
      </c>
      <c r="M101" s="125" t="str">
        <f>IFERROR(IF(D101&gt;0,I101/D101*10,""),"")</f>
        <v/>
      </c>
      <c r="N101" s="126" t="str">
        <f>IFERROR(IF(F101&gt;0,K101/F101*10,""),"")</f>
        <v/>
      </c>
      <c r="O101" s="145" t="str">
        <f t="shared" si="3"/>
        <v/>
      </c>
      <c r="P101" s="48"/>
    </row>
    <row r="102" spans="1:16" s="3" customFormat="1" x14ac:dyDescent="0.2">
      <c r="A102" s="7"/>
      <c r="B102" s="2"/>
      <c r="C102" s="2"/>
      <c r="D102" s="3">
        <v>0</v>
      </c>
      <c r="F102" s="3">
        <v>0</v>
      </c>
      <c r="I102" s="3">
        <v>0</v>
      </c>
      <c r="J102" s="1"/>
      <c r="K102" s="3">
        <v>0</v>
      </c>
      <c r="M102" s="33" t="str">
        <f>IF(D102&gt;0,J102/D102*10,"")</f>
        <v/>
      </c>
      <c r="N102" s="33" t="str">
        <f>IF(F102&gt;0,K102/F102*10,"")</f>
        <v/>
      </c>
    </row>
    <row r="103" spans="1:16" s="3" customFormat="1" x14ac:dyDescent="0.2">
      <c r="A103" s="7"/>
      <c r="B103" s="2"/>
      <c r="C103" s="2"/>
      <c r="D103" s="3">
        <v>0</v>
      </c>
      <c r="F103" s="3">
        <v>0</v>
      </c>
      <c r="I103" s="3">
        <v>0</v>
      </c>
      <c r="J103" s="1"/>
      <c r="K103" s="3">
        <v>0</v>
      </c>
      <c r="M103" s="33" t="str">
        <f>IF(D103&gt;0,J103/D103*10,"")</f>
        <v/>
      </c>
      <c r="N103" s="33" t="str">
        <f>IF(F103&gt;0,K103/F103*10,"")</f>
        <v/>
      </c>
    </row>
    <row r="104" spans="1:16" s="3" customFormat="1" x14ac:dyDescent="0.2">
      <c r="A104" s="7"/>
      <c r="B104" s="2"/>
      <c r="C104" s="2"/>
      <c r="D104" s="3">
        <v>0</v>
      </c>
      <c r="F104" s="3">
        <v>0</v>
      </c>
      <c r="I104" s="3">
        <v>0</v>
      </c>
      <c r="J104" s="1"/>
      <c r="K104" s="3">
        <v>0</v>
      </c>
      <c r="M104" s="33" t="str">
        <f>IF(D104&gt;0,J104/D104*10,"")</f>
        <v/>
      </c>
      <c r="N104" s="33" t="str">
        <f>IF(F104&gt;0,K104/F104*10,"")</f>
        <v/>
      </c>
    </row>
    <row r="105" spans="1:16" s="5" customFormat="1" x14ac:dyDescent="0.2">
      <c r="A105" s="7"/>
      <c r="B105" s="2"/>
      <c r="C105" s="2"/>
      <c r="D105" s="5">
        <v>0</v>
      </c>
      <c r="F105" s="5">
        <v>0</v>
      </c>
      <c r="I105" s="5">
        <v>0</v>
      </c>
      <c r="J105" s="6"/>
      <c r="K105" s="5">
        <v>0</v>
      </c>
      <c r="M105" s="33" t="str">
        <f>IF(D105&gt;0,J105/D105*10,"")</f>
        <v/>
      </c>
      <c r="N105" s="33" t="str">
        <f>IF(F105&gt;0,K105/F105*10,"")</f>
        <v/>
      </c>
    </row>
    <row r="106" spans="1:16" s="5" customFormat="1" x14ac:dyDescent="0.2">
      <c r="A106" s="7"/>
      <c r="B106" s="2"/>
      <c r="C106" s="2"/>
      <c r="D106" s="5">
        <v>0</v>
      </c>
      <c r="F106" s="5">
        <v>0</v>
      </c>
      <c r="I106" s="5">
        <v>0</v>
      </c>
      <c r="J106" s="6"/>
      <c r="K106" s="5">
        <v>0</v>
      </c>
      <c r="M106" s="33" t="str">
        <f>IF(D106&gt;0,J106/D106*10,"")</f>
        <v/>
      </c>
      <c r="N106" s="33" t="str">
        <f>IF(F106&gt;0,K106/F106*10,"")</f>
        <v/>
      </c>
    </row>
    <row r="107" spans="1:16" s="5" customFormat="1" x14ac:dyDescent="0.2">
      <c r="A107" s="7"/>
      <c r="B107" s="2"/>
      <c r="C107" s="2"/>
      <c r="D107" s="5">
        <v>0</v>
      </c>
      <c r="F107" s="5">
        <v>0</v>
      </c>
      <c r="I107" s="5">
        <v>0</v>
      </c>
      <c r="J107" s="6"/>
      <c r="K107" s="5">
        <v>0</v>
      </c>
      <c r="M107" s="33" t="str">
        <f>IF(D107&gt;0,J107/D107*10,"")</f>
        <v/>
      </c>
      <c r="N107" s="33" t="str">
        <f>IF(F107&gt;0,K107/F107*10,"")</f>
        <v/>
      </c>
    </row>
    <row r="108" spans="1:16" s="5" customFormat="1" x14ac:dyDescent="0.2">
      <c r="A108" s="7"/>
      <c r="B108" s="2"/>
      <c r="C108" s="2"/>
      <c r="D108" s="5">
        <v>0</v>
      </c>
      <c r="F108" s="5">
        <v>0</v>
      </c>
      <c r="I108" s="5">
        <v>0</v>
      </c>
      <c r="J108" s="6"/>
      <c r="K108" s="5">
        <v>0</v>
      </c>
      <c r="M108" s="33" t="str">
        <f>IF(D108&gt;0,J108/D108*10,"")</f>
        <v/>
      </c>
      <c r="N108" s="33" t="str">
        <f>IF(F108&gt;0,K108/F108*10,"")</f>
        <v/>
      </c>
    </row>
    <row r="109" spans="1:16" s="5" customFormat="1" x14ac:dyDescent="0.2">
      <c r="A109" s="7"/>
      <c r="B109" s="2"/>
      <c r="C109" s="2"/>
      <c r="D109" s="5">
        <v>0</v>
      </c>
      <c r="F109" s="5">
        <v>0</v>
      </c>
      <c r="I109" s="5">
        <v>0</v>
      </c>
      <c r="J109" s="6"/>
      <c r="K109" s="5">
        <v>0</v>
      </c>
      <c r="M109" s="33" t="str">
        <f>IF(D109&gt;0,J109/D109*10,"")</f>
        <v/>
      </c>
      <c r="N109" s="33" t="str">
        <f>IF(F109&gt;0,K109/F109*10,"")</f>
        <v/>
      </c>
    </row>
    <row r="110" spans="1:16" s="5" customFormat="1" x14ac:dyDescent="0.2">
      <c r="A110" s="7"/>
      <c r="B110" s="2"/>
      <c r="C110" s="2"/>
      <c r="D110" s="5">
        <v>0</v>
      </c>
      <c r="F110" s="5">
        <v>0</v>
      </c>
      <c r="I110" s="5">
        <v>0</v>
      </c>
      <c r="J110" s="6"/>
      <c r="K110" s="5">
        <v>0</v>
      </c>
      <c r="M110" s="33" t="str">
        <f>IF(D110&gt;0,J110/D110*10,"")</f>
        <v/>
      </c>
      <c r="N110" s="33" t="str">
        <f>IF(F110&gt;0,K110/F110*10,"")</f>
        <v/>
      </c>
    </row>
    <row r="111" spans="1:16" s="5" customFormat="1" x14ac:dyDescent="0.2">
      <c r="A111" s="7"/>
      <c r="B111" s="2"/>
      <c r="C111" s="2"/>
      <c r="D111" s="5">
        <v>0</v>
      </c>
      <c r="F111" s="5">
        <v>0</v>
      </c>
      <c r="I111" s="5">
        <v>0</v>
      </c>
      <c r="J111" s="6"/>
      <c r="K111" s="5">
        <v>0</v>
      </c>
      <c r="M111" s="33" t="str">
        <f>IF(D111&gt;0,J111/D111*10,"")</f>
        <v/>
      </c>
      <c r="N111" s="33" t="str">
        <f>IF(F111&gt;0,K111/F111*10,"")</f>
        <v/>
      </c>
    </row>
    <row r="112" spans="1:16" s="5" customFormat="1" x14ac:dyDescent="0.2">
      <c r="A112" s="7"/>
      <c r="B112" s="2"/>
      <c r="C112" s="2"/>
      <c r="D112" s="5">
        <v>0</v>
      </c>
      <c r="F112" s="5">
        <v>0</v>
      </c>
      <c r="I112" s="5">
        <v>0</v>
      </c>
      <c r="J112" s="6"/>
      <c r="K112" s="5">
        <v>0</v>
      </c>
      <c r="M112" s="33" t="str">
        <f>IF(D112&gt;0,J112/D112*10,"")</f>
        <v/>
      </c>
      <c r="N112" s="33" t="str">
        <f>IF(F112&gt;0,K112/F112*10,"")</f>
        <v/>
      </c>
    </row>
    <row r="113" spans="1:14" s="5" customFormat="1" x14ac:dyDescent="0.2">
      <c r="A113" s="7"/>
      <c r="B113" s="2"/>
      <c r="C113" s="2"/>
      <c r="D113" s="5">
        <v>0</v>
      </c>
      <c r="F113" s="5">
        <v>0</v>
      </c>
      <c r="I113" s="5">
        <v>0</v>
      </c>
      <c r="J113" s="6"/>
      <c r="K113" s="5">
        <v>0</v>
      </c>
      <c r="M113" s="33" t="str">
        <f>IF(D113&gt;0,J113/D113*10,"")</f>
        <v/>
      </c>
      <c r="N113" s="33" t="str">
        <f>IF(F113&gt;0,K113/F113*10,"")</f>
        <v/>
      </c>
    </row>
    <row r="114" spans="1:14" s="5" customFormat="1" x14ac:dyDescent="0.2">
      <c r="A114" s="7"/>
      <c r="B114" s="2"/>
      <c r="C114" s="2"/>
      <c r="D114" s="5">
        <v>0</v>
      </c>
      <c r="F114" s="5">
        <v>0</v>
      </c>
      <c r="I114" s="5">
        <v>0</v>
      </c>
      <c r="J114" s="6"/>
      <c r="K114" s="5">
        <v>0</v>
      </c>
      <c r="M114" s="33" t="str">
        <f>IF(D114&gt;0,J114/D114*10,"")</f>
        <v/>
      </c>
      <c r="N114" s="33" t="str">
        <f>IF(F114&gt;0,K114/F114*10,"")</f>
        <v/>
      </c>
    </row>
    <row r="115" spans="1:14" s="5" customFormat="1" x14ac:dyDescent="0.2">
      <c r="A115" s="7"/>
      <c r="B115" s="2"/>
      <c r="C115" s="2"/>
      <c r="D115" s="5">
        <v>0</v>
      </c>
      <c r="F115" s="5">
        <v>0</v>
      </c>
      <c r="I115" s="5">
        <v>0</v>
      </c>
      <c r="J115" s="6"/>
      <c r="K115" s="5">
        <v>0</v>
      </c>
      <c r="M115" s="33" t="str">
        <f>IF(D115&gt;0,J115/D115*10,"")</f>
        <v/>
      </c>
      <c r="N115" s="33" t="str">
        <f>IF(F115&gt;0,K115/F115*10,"")</f>
        <v/>
      </c>
    </row>
    <row r="116" spans="1:14" s="5" customFormat="1" x14ac:dyDescent="0.2">
      <c r="A116" s="7"/>
      <c r="B116" s="2"/>
      <c r="C116" s="2"/>
      <c r="D116" s="5">
        <v>0</v>
      </c>
      <c r="F116" s="5">
        <v>0</v>
      </c>
      <c r="I116" s="5">
        <v>0</v>
      </c>
      <c r="J116" s="6"/>
      <c r="K116" s="5">
        <v>0</v>
      </c>
      <c r="M116" s="33" t="str">
        <f>IF(D116&gt;0,J116/D116*10,"")</f>
        <v/>
      </c>
      <c r="N116" s="33" t="str">
        <f>IF(F116&gt;0,K116/F116*10,"")</f>
        <v/>
      </c>
    </row>
    <row r="117" spans="1:14" s="5" customFormat="1" x14ac:dyDescent="0.2">
      <c r="A117" s="7"/>
      <c r="B117" s="2"/>
      <c r="C117" s="2"/>
      <c r="D117" s="5">
        <v>0</v>
      </c>
      <c r="F117" s="5">
        <v>0</v>
      </c>
      <c r="I117" s="5">
        <v>0</v>
      </c>
      <c r="J117" s="6"/>
      <c r="K117" s="5">
        <v>0</v>
      </c>
      <c r="M117" s="33" t="str">
        <f>IF(D117&gt;0,J117/D117*10,"")</f>
        <v/>
      </c>
      <c r="N117" s="33" t="str">
        <f>IF(F117&gt;0,K117/F117*10,"")</f>
        <v/>
      </c>
    </row>
    <row r="118" spans="1:14" s="5" customFormat="1" x14ac:dyDescent="0.2">
      <c r="A118" s="7"/>
      <c r="B118" s="2"/>
      <c r="C118" s="2"/>
      <c r="D118" s="5">
        <v>0</v>
      </c>
      <c r="F118" s="5">
        <v>0</v>
      </c>
      <c r="I118" s="5">
        <v>0</v>
      </c>
      <c r="J118" s="6"/>
      <c r="K118" s="5">
        <v>0</v>
      </c>
      <c r="M118" s="33" t="str">
        <f>IF(D118&gt;0,J118/D118*10,"")</f>
        <v/>
      </c>
      <c r="N118" s="33" t="str">
        <f>IF(F118&gt;0,K118/F118*10,"")</f>
        <v/>
      </c>
    </row>
    <row r="119" spans="1:14" s="5" customFormat="1" x14ac:dyDescent="0.2">
      <c r="A119" s="7"/>
      <c r="B119" s="2"/>
      <c r="C119" s="2"/>
      <c r="D119" s="5">
        <v>0</v>
      </c>
      <c r="F119" s="5">
        <v>0</v>
      </c>
      <c r="I119" s="5">
        <v>0</v>
      </c>
      <c r="J119" s="6"/>
      <c r="K119" s="5">
        <v>0</v>
      </c>
      <c r="M119" s="33" t="str">
        <f>IF(D119&gt;0,J119/D119*10,"")</f>
        <v/>
      </c>
      <c r="N119" s="33" t="str">
        <f>IF(F119&gt;0,K119/F119*10,"")</f>
        <v/>
      </c>
    </row>
    <row r="120" spans="1:14" s="5" customFormat="1" x14ac:dyDescent="0.2">
      <c r="A120" s="7"/>
      <c r="B120" s="2"/>
      <c r="C120" s="2"/>
      <c r="D120" s="5">
        <v>0</v>
      </c>
      <c r="F120" s="5">
        <v>0</v>
      </c>
      <c r="I120" s="5">
        <v>0</v>
      </c>
      <c r="J120" s="6"/>
      <c r="K120" s="5">
        <v>0</v>
      </c>
      <c r="M120" s="33" t="str">
        <f>IF(D120&gt;0,J120/D120*10,"")</f>
        <v/>
      </c>
      <c r="N120" s="33" t="str">
        <f>IF(F120&gt;0,K120/F120*10,"")</f>
        <v/>
      </c>
    </row>
    <row r="121" spans="1:14" s="5" customFormat="1" x14ac:dyDescent="0.2">
      <c r="A121" s="7"/>
      <c r="B121" s="2"/>
      <c r="C121" s="2"/>
      <c r="D121" s="5">
        <v>0</v>
      </c>
      <c r="F121" s="5">
        <v>0</v>
      </c>
      <c r="I121" s="5">
        <v>0</v>
      </c>
      <c r="J121" s="6"/>
      <c r="K121" s="5">
        <v>0</v>
      </c>
      <c r="M121" s="33" t="str">
        <f>IF(D121&gt;0,J121/D121*10,"")</f>
        <v/>
      </c>
      <c r="N121" s="33" t="str">
        <f>IF(F121&gt;0,K121/F121*10,"")</f>
        <v/>
      </c>
    </row>
    <row r="122" spans="1:14" s="5" customFormat="1" x14ac:dyDescent="0.2">
      <c r="A122" s="7"/>
      <c r="B122" s="2"/>
      <c r="C122" s="2"/>
      <c r="D122" s="5">
        <v>0</v>
      </c>
      <c r="F122" s="5">
        <v>0</v>
      </c>
      <c r="I122" s="5">
        <v>0</v>
      </c>
      <c r="J122" s="6"/>
      <c r="K122" s="5">
        <v>0</v>
      </c>
      <c r="M122" s="33" t="str">
        <f>IF(D122&gt;0,J122/D122*10,"")</f>
        <v/>
      </c>
      <c r="N122" s="33" t="str">
        <f>IF(F122&gt;0,K122/F122*10,"")</f>
        <v/>
      </c>
    </row>
    <row r="123" spans="1:14" s="5" customFormat="1" x14ac:dyDescent="0.2">
      <c r="A123" s="7"/>
      <c r="B123" s="2"/>
      <c r="C123" s="2"/>
      <c r="D123" s="5">
        <v>0</v>
      </c>
      <c r="F123" s="5">
        <v>0</v>
      </c>
      <c r="I123" s="5">
        <v>0</v>
      </c>
      <c r="J123" s="6"/>
      <c r="K123" s="5">
        <v>0</v>
      </c>
      <c r="M123" s="33" t="str">
        <f>IF(D123&gt;0,J123/D123*10,"")</f>
        <v/>
      </c>
      <c r="N123" s="33" t="str">
        <f>IF(F123&gt;0,K123/F123*10,"")</f>
        <v/>
      </c>
    </row>
    <row r="124" spans="1:14" s="5" customFormat="1" x14ac:dyDescent="0.2">
      <c r="A124" s="7"/>
      <c r="B124" s="2"/>
      <c r="C124" s="2"/>
      <c r="D124" s="5">
        <v>0</v>
      </c>
      <c r="F124" s="5">
        <v>0</v>
      </c>
      <c r="I124" s="5">
        <v>0</v>
      </c>
      <c r="J124" s="6"/>
      <c r="K124" s="5">
        <v>0</v>
      </c>
      <c r="M124" s="33" t="str">
        <f>IF(D124&gt;0,J124/D124*10,"")</f>
        <v/>
      </c>
      <c r="N124" s="33" t="str">
        <f>IF(F124&gt;0,K124/F124*10,"")</f>
        <v/>
      </c>
    </row>
    <row r="125" spans="1:14" s="5" customFormat="1" x14ac:dyDescent="0.2">
      <c r="A125" s="7"/>
      <c r="B125" s="2"/>
      <c r="C125" s="2"/>
      <c r="D125" s="5">
        <v>0</v>
      </c>
      <c r="F125" s="5">
        <v>0</v>
      </c>
      <c r="I125" s="5">
        <v>0</v>
      </c>
      <c r="J125" s="6"/>
      <c r="K125" s="5">
        <v>0</v>
      </c>
      <c r="M125" s="33" t="str">
        <f>IF(D125&gt;0,J125/D125*10,"")</f>
        <v/>
      </c>
      <c r="N125" s="33" t="str">
        <f>IF(F125&gt;0,K125/F125*10,"")</f>
        <v/>
      </c>
    </row>
    <row r="126" spans="1:14" s="5" customFormat="1" x14ac:dyDescent="0.2">
      <c r="A126" s="7"/>
      <c r="B126" s="2"/>
      <c r="C126" s="2"/>
      <c r="D126" s="5">
        <v>0</v>
      </c>
      <c r="F126" s="5">
        <v>0</v>
      </c>
      <c r="I126" s="5">
        <v>0</v>
      </c>
      <c r="J126" s="6"/>
      <c r="K126" s="5">
        <v>0</v>
      </c>
      <c r="M126" s="33" t="str">
        <f>IF(D126&gt;0,J126/D126*10,"")</f>
        <v/>
      </c>
      <c r="N126" s="33" t="str">
        <f>IF(F126&gt;0,K126/F126*10,"")</f>
        <v/>
      </c>
    </row>
    <row r="127" spans="1:14" s="5" customFormat="1" x14ac:dyDescent="0.2">
      <c r="A127" s="7"/>
      <c r="B127" s="2"/>
      <c r="C127" s="2"/>
      <c r="D127" s="5">
        <v>0</v>
      </c>
      <c r="F127" s="5">
        <v>0</v>
      </c>
      <c r="I127" s="5">
        <v>0</v>
      </c>
      <c r="J127" s="6"/>
      <c r="K127" s="5">
        <v>0</v>
      </c>
      <c r="M127" s="33" t="str">
        <f>IF(D127&gt;0,J127/D127*10,"")</f>
        <v/>
      </c>
      <c r="N127" s="33" t="str">
        <f>IF(F127&gt;0,K127/F127*10,"")</f>
        <v/>
      </c>
    </row>
    <row r="128" spans="1:14" s="5" customFormat="1" x14ac:dyDescent="0.2">
      <c r="A128" s="7"/>
      <c r="B128" s="2"/>
      <c r="C128" s="2"/>
      <c r="D128" s="5">
        <v>0</v>
      </c>
      <c r="F128" s="5">
        <v>0</v>
      </c>
      <c r="I128" s="5">
        <v>0</v>
      </c>
      <c r="J128" s="6"/>
      <c r="K128" s="5">
        <v>0</v>
      </c>
      <c r="M128" s="33" t="str">
        <f>IF(D128&gt;0,J128/D128*10,"")</f>
        <v/>
      </c>
      <c r="N128" s="33" t="str">
        <f>IF(F128&gt;0,K128/F128*10,"")</f>
        <v/>
      </c>
    </row>
    <row r="129" spans="1:14" s="5" customFormat="1" x14ac:dyDescent="0.2">
      <c r="A129" s="7"/>
      <c r="B129" s="2"/>
      <c r="C129" s="2"/>
      <c r="D129" s="5">
        <v>0</v>
      </c>
      <c r="F129" s="5">
        <v>0</v>
      </c>
      <c r="I129" s="5">
        <v>0</v>
      </c>
      <c r="J129" s="6"/>
      <c r="K129" s="5">
        <v>0</v>
      </c>
      <c r="M129" s="33" t="str">
        <f>IF(D129&gt;0,J129/D129*10,"")</f>
        <v/>
      </c>
      <c r="N129" s="33" t="str">
        <f>IF(F129&gt;0,K129/F129*10,"")</f>
        <v/>
      </c>
    </row>
    <row r="130" spans="1:14" s="5" customFormat="1" x14ac:dyDescent="0.2">
      <c r="A130" s="7"/>
      <c r="B130" s="2"/>
      <c r="C130" s="2"/>
      <c r="D130" s="5">
        <v>0</v>
      </c>
      <c r="F130" s="5">
        <v>0</v>
      </c>
      <c r="I130" s="5">
        <v>0</v>
      </c>
      <c r="J130" s="6"/>
      <c r="K130" s="5">
        <v>0</v>
      </c>
      <c r="M130" s="33" t="str">
        <f>IF(D130&gt;0,J130/D130*10,"")</f>
        <v/>
      </c>
      <c r="N130" s="33" t="str">
        <f>IF(F130&gt;0,K130/F130*10,"")</f>
        <v/>
      </c>
    </row>
    <row r="131" spans="1:14" s="5" customFormat="1" x14ac:dyDescent="0.2">
      <c r="A131" s="7"/>
      <c r="B131" s="2"/>
      <c r="C131" s="2"/>
      <c r="D131" s="5">
        <v>0</v>
      </c>
      <c r="F131" s="5">
        <v>0</v>
      </c>
      <c r="I131" s="5">
        <v>0</v>
      </c>
      <c r="J131" s="6"/>
      <c r="K131" s="5">
        <v>0</v>
      </c>
      <c r="M131" s="33" t="str">
        <f>IF(D131&gt;0,J131/D131*10,"")</f>
        <v/>
      </c>
      <c r="N131" s="33" t="str">
        <f>IF(F131&gt;0,K131/F131*10,"")</f>
        <v/>
      </c>
    </row>
    <row r="132" spans="1:14" s="5" customFormat="1" x14ac:dyDescent="0.2">
      <c r="A132" s="7"/>
      <c r="B132" s="2"/>
      <c r="C132" s="2"/>
      <c r="D132" s="5">
        <v>0</v>
      </c>
      <c r="F132" s="5">
        <v>0</v>
      </c>
      <c r="I132" s="5">
        <v>0</v>
      </c>
      <c r="J132" s="6"/>
      <c r="K132" s="5">
        <v>0</v>
      </c>
      <c r="M132" s="33" t="str">
        <f>IF(D132&gt;0,J132/D132*10,"")</f>
        <v/>
      </c>
      <c r="N132" s="33" t="str">
        <f>IF(F132&gt;0,K132/F132*10,"")</f>
        <v/>
      </c>
    </row>
    <row r="133" spans="1:14" s="5" customFormat="1" x14ac:dyDescent="0.2">
      <c r="A133" s="7"/>
      <c r="B133" s="2"/>
      <c r="C133" s="2"/>
      <c r="D133" s="5">
        <v>0</v>
      </c>
      <c r="F133" s="5">
        <v>0</v>
      </c>
      <c r="I133" s="5">
        <v>0</v>
      </c>
      <c r="J133" s="6"/>
      <c r="K133" s="5">
        <v>0</v>
      </c>
      <c r="M133" s="33" t="str">
        <f>IF(D133&gt;0,J133/D133*10,"")</f>
        <v/>
      </c>
      <c r="N133" s="33" t="str">
        <f>IF(F133&gt;0,K133/F133*10,"")</f>
        <v/>
      </c>
    </row>
    <row r="134" spans="1:14" s="6" customFormat="1" x14ac:dyDescent="0.2">
      <c r="A134" s="7"/>
      <c r="B134" s="4"/>
      <c r="C134" s="4"/>
      <c r="D134" s="6">
        <v>0</v>
      </c>
      <c r="F134" s="6">
        <v>0</v>
      </c>
      <c r="I134" s="6">
        <v>0</v>
      </c>
      <c r="K134" s="6">
        <v>0</v>
      </c>
      <c r="M134" s="33" t="str">
        <f>IF(D134&gt;0,J134/D134*10,"")</f>
        <v/>
      </c>
      <c r="N134" s="33" t="str">
        <f>IF(F134&gt;0,K134/F134*10,"")</f>
        <v/>
      </c>
    </row>
    <row r="135" spans="1:14" s="6" customFormat="1" x14ac:dyDescent="0.2">
      <c r="A135" s="7"/>
      <c r="B135" s="4"/>
      <c r="C135" s="4"/>
      <c r="D135" s="6">
        <v>0</v>
      </c>
      <c r="F135" s="6">
        <v>0</v>
      </c>
      <c r="I135" s="6">
        <v>0</v>
      </c>
      <c r="K135" s="6">
        <v>0</v>
      </c>
      <c r="M135" s="33" t="str">
        <f>IF(D135&gt;0,J135/D135*10,"")</f>
        <v/>
      </c>
      <c r="N135" s="33" t="str">
        <f>IF(F135&gt;0,K135/F135*10,"")</f>
        <v/>
      </c>
    </row>
    <row r="136" spans="1:14" s="6" customFormat="1" x14ac:dyDescent="0.2">
      <c r="A136" s="7"/>
      <c r="B136" s="4"/>
      <c r="C136" s="4"/>
      <c r="D136" s="6">
        <v>0</v>
      </c>
      <c r="F136" s="6">
        <v>0</v>
      </c>
      <c r="I136" s="6">
        <v>0</v>
      </c>
      <c r="K136" s="6">
        <v>0</v>
      </c>
      <c r="M136" s="33" t="str">
        <f>IF(D136&gt;0,J136/D136*10,"")</f>
        <v/>
      </c>
      <c r="N136" s="33" t="str">
        <f>IF(F136&gt;0,K136/F136*10,"")</f>
        <v/>
      </c>
    </row>
    <row r="137" spans="1:14" s="6" customFormat="1" x14ac:dyDescent="0.2">
      <c r="A137" s="7"/>
      <c r="B137" s="4"/>
      <c r="C137" s="4"/>
      <c r="D137" s="6">
        <v>0</v>
      </c>
      <c r="F137" s="6">
        <v>0</v>
      </c>
      <c r="I137" s="6">
        <v>0</v>
      </c>
      <c r="K137" s="6">
        <v>0</v>
      </c>
      <c r="M137" s="33" t="str">
        <f>IF(D137&gt;0,J137/D137*10,"")</f>
        <v/>
      </c>
      <c r="N137" s="33" t="str">
        <f>IF(F137&gt;0,K137/F137*10,"")</f>
        <v/>
      </c>
    </row>
    <row r="138" spans="1:14" s="6" customFormat="1" x14ac:dyDescent="0.2">
      <c r="A138" s="7"/>
      <c r="B138" s="4"/>
      <c r="C138" s="4"/>
      <c r="D138" s="178">
        <v>0</v>
      </c>
      <c r="E138" s="178"/>
      <c r="F138" s="6">
        <v>0</v>
      </c>
      <c r="I138" s="6">
        <v>0</v>
      </c>
      <c r="K138" s="6">
        <v>0</v>
      </c>
      <c r="M138" s="33" t="str">
        <f>IF(D138&gt;0,J138/D138*10,"")</f>
        <v/>
      </c>
      <c r="N138" s="33" t="str">
        <f>IF(F138&gt;0,K138/F138*10,"")</f>
        <v/>
      </c>
    </row>
    <row r="139" spans="1:14" s="6" customFormat="1" ht="15.75" x14ac:dyDescent="0.25">
      <c r="A139" s="7"/>
      <c r="B139" s="15"/>
      <c r="C139" s="15"/>
      <c r="D139" s="6">
        <v>0</v>
      </c>
      <c r="F139" s="6">
        <v>0</v>
      </c>
      <c r="I139" s="6">
        <v>0</v>
      </c>
      <c r="K139" s="6">
        <v>0</v>
      </c>
      <c r="M139" s="33" t="str">
        <f>IF(D139&gt;0,J139/D139*10,"")</f>
        <v/>
      </c>
      <c r="N139" s="33" t="str">
        <f>IF(F139&gt;0,K139/F139*10,"")</f>
        <v/>
      </c>
    </row>
    <row r="140" spans="1:14" s="6" customFormat="1" x14ac:dyDescent="0.2">
      <c r="A140" s="7"/>
      <c r="B140" s="4"/>
      <c r="C140" s="4"/>
      <c r="D140" s="178">
        <v>0</v>
      </c>
      <c r="E140" s="178"/>
      <c r="F140" s="6">
        <v>0</v>
      </c>
      <c r="I140" s="6">
        <v>0</v>
      </c>
      <c r="K140" s="6">
        <v>0</v>
      </c>
      <c r="M140" s="33" t="str">
        <f>IF(D140&gt;0,J140/D140*10,"")</f>
        <v/>
      </c>
      <c r="N140" s="33" t="str">
        <f>IF(F140&gt;0,K140/F140*10,"")</f>
        <v/>
      </c>
    </row>
    <row r="141" spans="1:14" s="6" customFormat="1" x14ac:dyDescent="0.2">
      <c r="A141" s="7"/>
      <c r="B141" s="4"/>
      <c r="C141" s="4"/>
      <c r="D141" s="6">
        <v>0</v>
      </c>
      <c r="F141" s="6">
        <v>0</v>
      </c>
      <c r="I141" s="6">
        <v>0</v>
      </c>
      <c r="K141" s="6">
        <v>0</v>
      </c>
      <c r="M141" s="33" t="str">
        <f>IF(D141&gt;0,J141/D141*10,"")</f>
        <v/>
      </c>
      <c r="N141" s="33" t="str">
        <f>IF(F141&gt;0,K141/F141*10,"")</f>
        <v/>
      </c>
    </row>
    <row r="142" spans="1:14" s="6" customFormat="1" x14ac:dyDescent="0.2">
      <c r="A142" s="7"/>
      <c r="B142" s="4"/>
      <c r="C142" s="4"/>
      <c r="D142" s="6">
        <v>0</v>
      </c>
      <c r="F142" s="6">
        <v>0</v>
      </c>
      <c r="I142" s="6">
        <v>0</v>
      </c>
      <c r="K142" s="6">
        <v>0</v>
      </c>
      <c r="M142" s="33" t="str">
        <f>IF(D142&gt;0,J142/D142*10,"")</f>
        <v/>
      </c>
      <c r="N142" s="33" t="str">
        <f>IF(F142&gt;0,K142/F142*10,"")</f>
        <v/>
      </c>
    </row>
    <row r="143" spans="1:14" s="6" customFormat="1" x14ac:dyDescent="0.2">
      <c r="A143" s="7"/>
      <c r="B143" s="4"/>
      <c r="C143" s="4"/>
      <c r="D143" s="6">
        <v>0</v>
      </c>
      <c r="F143" s="6">
        <v>0</v>
      </c>
      <c r="I143" s="6">
        <v>0</v>
      </c>
      <c r="K143" s="6">
        <v>0</v>
      </c>
      <c r="M143" s="33" t="str">
        <f>IF(D143&gt;0,J143/D143*10,"")</f>
        <v/>
      </c>
      <c r="N143" s="33" t="str">
        <f>IF(F143&gt;0,K143/F143*10,"")</f>
        <v/>
      </c>
    </row>
    <row r="144" spans="1:14" s="6" customFormat="1" x14ac:dyDescent="0.2">
      <c r="A144" s="7"/>
      <c r="B144" s="4"/>
      <c r="C144" s="4"/>
      <c r="D144" s="6">
        <v>0</v>
      </c>
      <c r="F144" s="6">
        <v>0</v>
      </c>
      <c r="I144" s="6">
        <v>0</v>
      </c>
      <c r="K144" s="6">
        <v>0</v>
      </c>
      <c r="M144" s="33" t="str">
        <f>IF(D144&gt;0,J144/D144*10,"")</f>
        <v/>
      </c>
      <c r="N144" s="33" t="str">
        <f>IF(F144&gt;0,K144/F144*10,"")</f>
        <v/>
      </c>
    </row>
    <row r="145" spans="1:14" s="6" customFormat="1" x14ac:dyDescent="0.2">
      <c r="A145" s="7"/>
      <c r="B145" s="4"/>
      <c r="C145" s="4"/>
      <c r="D145" s="6">
        <v>0</v>
      </c>
      <c r="F145" s="6">
        <v>0</v>
      </c>
      <c r="I145" s="6">
        <v>0</v>
      </c>
      <c r="K145" s="6">
        <v>0</v>
      </c>
      <c r="M145" s="33" t="str">
        <f>IF(D145&gt;0,J145/D145*10,"")</f>
        <v/>
      </c>
      <c r="N145" s="33" t="str">
        <f>IF(F145&gt;0,K145/F145*10,"")</f>
        <v/>
      </c>
    </row>
    <row r="146" spans="1:14" s="6" customFormat="1" x14ac:dyDescent="0.2">
      <c r="A146" s="7"/>
      <c r="B146" s="4"/>
      <c r="C146" s="4"/>
      <c r="D146" s="6">
        <v>0</v>
      </c>
      <c r="F146" s="6">
        <v>0</v>
      </c>
      <c r="I146" s="6">
        <v>0</v>
      </c>
      <c r="K146" s="6">
        <v>0</v>
      </c>
      <c r="M146" s="33" t="str">
        <f>IF(D146&gt;0,J146/D146*10,"")</f>
        <v/>
      </c>
      <c r="N146" s="33" t="str">
        <f>IF(F146&gt;0,K146/F146*10,"")</f>
        <v/>
      </c>
    </row>
    <row r="147" spans="1:14" s="6" customFormat="1" x14ac:dyDescent="0.2">
      <c r="A147" s="7"/>
      <c r="B147" s="4"/>
      <c r="C147" s="4"/>
      <c r="D147" s="6">
        <v>0</v>
      </c>
      <c r="F147" s="6">
        <v>0</v>
      </c>
      <c r="I147" s="6">
        <v>0</v>
      </c>
      <c r="K147" s="6">
        <v>0</v>
      </c>
      <c r="M147" s="33" t="str">
        <f>IF(D147&gt;0,J147/D147*10,"")</f>
        <v/>
      </c>
      <c r="N147" s="33" t="str">
        <f>IF(F147&gt;0,K147/F147*10,"")</f>
        <v/>
      </c>
    </row>
    <row r="148" spans="1:14" s="6" customFormat="1" x14ac:dyDescent="0.2">
      <c r="A148" s="7"/>
      <c r="B148" s="4"/>
      <c r="C148" s="4"/>
      <c r="D148" s="6">
        <v>0</v>
      </c>
      <c r="F148" s="6">
        <v>0</v>
      </c>
      <c r="I148" s="6">
        <v>0</v>
      </c>
      <c r="K148" s="6">
        <v>0</v>
      </c>
      <c r="M148" s="33" t="str">
        <f>IF(D148&gt;0,J148/D148*10,"")</f>
        <v/>
      </c>
      <c r="N148" s="33" t="str">
        <f>IF(F148&gt;0,K148/F148*10,"")</f>
        <v/>
      </c>
    </row>
    <row r="149" spans="1:14" s="6" customFormat="1" x14ac:dyDescent="0.2">
      <c r="A149" s="7"/>
      <c r="B149" s="4"/>
      <c r="C149" s="4"/>
      <c r="D149" s="6">
        <v>0</v>
      </c>
      <c r="F149" s="6">
        <v>0</v>
      </c>
      <c r="I149" s="6">
        <v>0</v>
      </c>
      <c r="K149" s="6">
        <v>0</v>
      </c>
      <c r="M149" s="33" t="str">
        <f>IF(D149&gt;0,J149/D149*10,"")</f>
        <v/>
      </c>
      <c r="N149" s="33" t="str">
        <f>IF(F149&gt;0,K149/F149*10,"")</f>
        <v/>
      </c>
    </row>
    <row r="150" spans="1:14" s="6" customFormat="1" x14ac:dyDescent="0.2">
      <c r="A150" s="7"/>
      <c r="B150" s="4"/>
      <c r="C150" s="4"/>
      <c r="D150" s="6">
        <v>0</v>
      </c>
      <c r="F150" s="6">
        <v>0</v>
      </c>
      <c r="I150" s="6">
        <v>0</v>
      </c>
      <c r="K150" s="6">
        <v>0</v>
      </c>
      <c r="M150" s="33" t="str">
        <f>IF(D150&gt;0,J150/D150*10,"")</f>
        <v/>
      </c>
      <c r="N150" s="33" t="str">
        <f>IF(F150&gt;0,K150/F150*10,"")</f>
        <v/>
      </c>
    </row>
    <row r="151" spans="1:14" s="6" customFormat="1" x14ac:dyDescent="0.2">
      <c r="A151" s="7"/>
      <c r="B151" s="4"/>
      <c r="C151" s="4"/>
      <c r="D151" s="6">
        <v>0</v>
      </c>
      <c r="F151" s="6">
        <v>0</v>
      </c>
      <c r="I151" s="6">
        <v>0</v>
      </c>
      <c r="K151" s="6">
        <v>0</v>
      </c>
      <c r="M151" s="33" t="str">
        <f>IF(D151&gt;0,J151/D151*10,"")</f>
        <v/>
      </c>
      <c r="N151" s="33" t="str">
        <f>IF(F151&gt;0,K151/F151*10,"")</f>
        <v/>
      </c>
    </row>
    <row r="152" spans="1:14" s="6" customFormat="1" x14ac:dyDescent="0.2">
      <c r="A152" s="7"/>
      <c r="B152" s="4"/>
      <c r="C152" s="4"/>
      <c r="D152" s="6">
        <v>0</v>
      </c>
      <c r="F152" s="6">
        <v>0</v>
      </c>
      <c r="I152" s="6">
        <v>0</v>
      </c>
      <c r="K152" s="6">
        <v>0</v>
      </c>
      <c r="M152" s="33" t="str">
        <f>IF(D152&gt;0,J152/D152*10,"")</f>
        <v/>
      </c>
      <c r="N152" s="33" t="str">
        <f>IF(F152&gt;0,K152/F152*10,"")</f>
        <v/>
      </c>
    </row>
    <row r="153" spans="1:14" s="6" customFormat="1" x14ac:dyDescent="0.2">
      <c r="A153" s="7"/>
      <c r="B153" s="4"/>
      <c r="C153" s="4"/>
      <c r="D153" s="6">
        <v>0</v>
      </c>
      <c r="F153" s="6">
        <v>0</v>
      </c>
      <c r="I153" s="6">
        <v>0</v>
      </c>
      <c r="K153" s="6">
        <v>0</v>
      </c>
      <c r="M153" s="33" t="str">
        <f>IF(D153&gt;0,J153/D153*10,"")</f>
        <v/>
      </c>
      <c r="N153" s="33" t="str">
        <f>IF(F153&gt;0,K153/F153*10,"")</f>
        <v/>
      </c>
    </row>
    <row r="154" spans="1:14" s="6" customFormat="1" x14ac:dyDescent="0.2">
      <c r="A154" s="7"/>
      <c r="B154" s="4"/>
      <c r="C154" s="4"/>
      <c r="D154" s="6">
        <v>0</v>
      </c>
      <c r="F154" s="6">
        <v>0</v>
      </c>
      <c r="I154" s="6">
        <v>0</v>
      </c>
      <c r="K154" s="6">
        <v>0</v>
      </c>
      <c r="M154" s="33" t="str">
        <f>IF(D154&gt;0,J154/D154*10,"")</f>
        <v/>
      </c>
      <c r="N154" s="33" t="str">
        <f>IF(F154&gt;0,K154/F154*10,"")</f>
        <v/>
      </c>
    </row>
    <row r="155" spans="1:14" s="6" customFormat="1" x14ac:dyDescent="0.2">
      <c r="A155" s="7"/>
      <c r="B155" s="4"/>
      <c r="C155" s="4"/>
      <c r="D155" s="6">
        <v>0</v>
      </c>
      <c r="F155" s="6">
        <v>0</v>
      </c>
      <c r="I155" s="6">
        <v>0</v>
      </c>
      <c r="K155" s="6">
        <v>0</v>
      </c>
      <c r="M155" s="33" t="str">
        <f>IF(D155&gt;0,J155/D155*10,"")</f>
        <v/>
      </c>
      <c r="N155" s="33" t="str">
        <f>IF(F155&gt;0,K155/F155*10,"")</f>
        <v/>
      </c>
    </row>
    <row r="156" spans="1:14" s="6" customFormat="1" x14ac:dyDescent="0.2">
      <c r="A156" s="7"/>
      <c r="B156" s="4"/>
      <c r="C156" s="4"/>
      <c r="D156" s="6">
        <v>0</v>
      </c>
      <c r="F156" s="6">
        <v>0</v>
      </c>
      <c r="I156" s="6">
        <v>0</v>
      </c>
      <c r="K156" s="6">
        <v>0</v>
      </c>
      <c r="M156" s="33" t="str">
        <f>IF(D156&gt;0,J156/D156*10,"")</f>
        <v/>
      </c>
      <c r="N156" s="33" t="str">
        <f>IF(F156&gt;0,K156/F156*10,"")</f>
        <v/>
      </c>
    </row>
    <row r="157" spans="1:14" s="6" customFormat="1" x14ac:dyDescent="0.2">
      <c r="A157" s="7"/>
      <c r="B157" s="4"/>
      <c r="C157" s="4"/>
      <c r="D157" s="6">
        <v>0</v>
      </c>
      <c r="F157" s="6">
        <v>0</v>
      </c>
      <c r="I157" s="6">
        <v>0</v>
      </c>
      <c r="K157" s="6">
        <v>0</v>
      </c>
      <c r="M157" s="33" t="str">
        <f>IF(D157&gt;0,J157/D157*10,"")</f>
        <v/>
      </c>
      <c r="N157" s="33" t="str">
        <f>IF(F157&gt;0,K157/F157*10,"")</f>
        <v/>
      </c>
    </row>
    <row r="158" spans="1:14" s="6" customFormat="1" x14ac:dyDescent="0.2">
      <c r="A158" s="7"/>
      <c r="B158" s="4"/>
      <c r="C158" s="4"/>
      <c r="D158" s="6">
        <v>0</v>
      </c>
      <c r="F158" s="6">
        <v>0</v>
      </c>
      <c r="I158" s="6">
        <v>0</v>
      </c>
      <c r="K158" s="6">
        <v>0</v>
      </c>
      <c r="M158" s="33" t="str">
        <f>IF(D158&gt;0,J158/D158*10,"")</f>
        <v/>
      </c>
      <c r="N158" s="33" t="str">
        <f>IF(F158&gt;0,K158/F158*10,"")</f>
        <v/>
      </c>
    </row>
    <row r="159" spans="1:14" s="6" customFormat="1" x14ac:dyDescent="0.2">
      <c r="A159" s="7"/>
      <c r="B159" s="4"/>
      <c r="C159" s="4"/>
      <c r="D159" s="6">
        <v>0</v>
      </c>
      <c r="F159" s="6">
        <v>0</v>
      </c>
      <c r="I159" s="6">
        <v>0</v>
      </c>
      <c r="K159" s="6">
        <v>0</v>
      </c>
      <c r="M159" s="33" t="str">
        <f>IF(D159&gt;0,J159/D159*10,"")</f>
        <v/>
      </c>
      <c r="N159" s="33" t="str">
        <f>IF(F159&gt;0,K159/F159*10,"")</f>
        <v/>
      </c>
    </row>
    <row r="160" spans="1:14" s="6" customFormat="1" x14ac:dyDescent="0.2">
      <c r="A160" s="7"/>
      <c r="B160" s="4"/>
      <c r="C160" s="4"/>
      <c r="D160" s="6">
        <v>0</v>
      </c>
      <c r="F160" s="6">
        <v>0</v>
      </c>
      <c r="I160" s="6">
        <v>0</v>
      </c>
      <c r="K160" s="6">
        <v>0</v>
      </c>
      <c r="M160" s="33" t="str">
        <f>IF(D160&gt;0,J160/D160*10,"")</f>
        <v/>
      </c>
      <c r="N160" s="33" t="str">
        <f>IF(F160&gt;0,K160/F160*10,"")</f>
        <v/>
      </c>
    </row>
    <row r="161" spans="1:14" s="6" customFormat="1" x14ac:dyDescent="0.2">
      <c r="A161" s="7"/>
      <c r="B161" s="4"/>
      <c r="C161" s="4"/>
      <c r="D161" s="6">
        <v>0</v>
      </c>
      <c r="F161" s="6">
        <v>0</v>
      </c>
      <c r="I161" s="6">
        <v>0</v>
      </c>
      <c r="K161" s="6">
        <v>0</v>
      </c>
      <c r="M161" s="33" t="str">
        <f>IF(D161&gt;0,J161/D161*10,"")</f>
        <v/>
      </c>
      <c r="N161" s="33" t="str">
        <f>IF(F161&gt;0,K161/F161*10,"")</f>
        <v/>
      </c>
    </row>
    <row r="162" spans="1:14" s="6" customFormat="1" x14ac:dyDescent="0.2">
      <c r="A162" s="7"/>
      <c r="B162" s="4"/>
      <c r="C162" s="4"/>
      <c r="D162" s="6">
        <v>0</v>
      </c>
      <c r="F162" s="6">
        <v>0</v>
      </c>
      <c r="I162" s="6">
        <v>0</v>
      </c>
      <c r="K162" s="6">
        <v>0</v>
      </c>
      <c r="M162" s="33" t="str">
        <f>IF(D162&gt;0,J162/D162*10,"")</f>
        <v/>
      </c>
      <c r="N162" s="33" t="str">
        <f>IF(F162&gt;0,K162/F162*10,"")</f>
        <v/>
      </c>
    </row>
    <row r="163" spans="1:14" s="6" customFormat="1" x14ac:dyDescent="0.2">
      <c r="A163" s="7"/>
      <c r="B163" s="4"/>
      <c r="C163" s="4"/>
      <c r="D163" s="6">
        <v>0</v>
      </c>
      <c r="F163" s="6">
        <v>0</v>
      </c>
      <c r="I163" s="6">
        <v>0</v>
      </c>
      <c r="K163" s="6">
        <v>0</v>
      </c>
      <c r="M163" s="33" t="str">
        <f>IF(D163&gt;0,J163/D163*10,"")</f>
        <v/>
      </c>
      <c r="N163" s="33" t="str">
        <f>IF(F163&gt;0,K163/F163*10,"")</f>
        <v/>
      </c>
    </row>
    <row r="164" spans="1:14" s="6" customFormat="1" x14ac:dyDescent="0.2">
      <c r="A164" s="7"/>
      <c r="B164" s="4"/>
      <c r="C164" s="4"/>
      <c r="D164" s="6">
        <v>0</v>
      </c>
      <c r="F164" s="6">
        <v>0</v>
      </c>
      <c r="I164" s="6">
        <v>0</v>
      </c>
      <c r="K164" s="6">
        <v>0</v>
      </c>
      <c r="M164" s="33" t="str">
        <f>IF(D164&gt;0,J164/D164*10,"")</f>
        <v/>
      </c>
      <c r="N164" s="33" t="str">
        <f>IF(F164&gt;0,K164/F164*10,"")</f>
        <v/>
      </c>
    </row>
    <row r="165" spans="1:14" s="6" customFormat="1" x14ac:dyDescent="0.2">
      <c r="A165" s="7"/>
      <c r="B165" s="4"/>
      <c r="C165" s="4"/>
    </row>
    <row r="166" spans="1:14" s="6" customFormat="1" x14ac:dyDescent="0.2">
      <c r="A166" s="7"/>
      <c r="B166" s="4"/>
      <c r="C166" s="4"/>
    </row>
    <row r="167" spans="1:14" s="6" customFormat="1" x14ac:dyDescent="0.2">
      <c r="A167" s="7"/>
      <c r="B167" s="4"/>
      <c r="C167" s="4"/>
    </row>
    <row r="168" spans="1:14" s="6" customFormat="1" x14ac:dyDescent="0.2">
      <c r="A168" s="7"/>
      <c r="B168" s="4"/>
      <c r="C168" s="4"/>
    </row>
    <row r="169" spans="1:14" s="6" customFormat="1" x14ac:dyDescent="0.2">
      <c r="A169" s="7"/>
      <c r="B169" s="4"/>
      <c r="C169" s="4"/>
    </row>
    <row r="170" spans="1:14" s="6" customFormat="1" x14ac:dyDescent="0.2">
      <c r="A170" s="7"/>
      <c r="B170" s="4"/>
      <c r="C170" s="4"/>
    </row>
    <row r="171" spans="1:14" s="6" customFormat="1" x14ac:dyDescent="0.2">
      <c r="A171" s="7"/>
      <c r="B171" s="4"/>
      <c r="C171" s="4"/>
    </row>
    <row r="172" spans="1:14" s="6" customFormat="1" x14ac:dyDescent="0.2">
      <c r="A172" s="7"/>
      <c r="B172" s="4"/>
      <c r="C172" s="4"/>
    </row>
    <row r="173" spans="1:14" s="6" customFormat="1" x14ac:dyDescent="0.2">
      <c r="A173" s="7"/>
      <c r="B173" s="4"/>
      <c r="C173" s="4"/>
    </row>
    <row r="174" spans="1:14" s="6" customFormat="1" x14ac:dyDescent="0.2">
      <c r="A174" s="7"/>
      <c r="B174" s="4"/>
      <c r="C174" s="4"/>
    </row>
    <row r="175" spans="1:14" s="6" customFormat="1" x14ac:dyDescent="0.2">
      <c r="A175" s="7"/>
      <c r="B175" s="4"/>
      <c r="C175" s="4"/>
    </row>
    <row r="176" spans="1:14" s="6" customFormat="1" x14ac:dyDescent="0.2">
      <c r="A176" s="7"/>
      <c r="B176" s="4"/>
      <c r="C176" s="4"/>
    </row>
    <row r="177" spans="1:3" s="6" customFormat="1" x14ac:dyDescent="0.2">
      <c r="A177" s="7"/>
      <c r="B177" s="4"/>
      <c r="C177" s="4"/>
    </row>
    <row r="178" spans="1:3" s="6" customFormat="1" x14ac:dyDescent="0.2">
      <c r="A178" s="7"/>
      <c r="B178" s="4"/>
      <c r="C178" s="4"/>
    </row>
    <row r="179" spans="1:3" s="6" customFormat="1" x14ac:dyDescent="0.2">
      <c r="A179" s="7"/>
      <c r="B179" s="4"/>
      <c r="C179" s="4"/>
    </row>
    <row r="180" spans="1:3" s="6" customFormat="1" x14ac:dyDescent="0.2">
      <c r="A180" s="7"/>
      <c r="B180" s="4"/>
      <c r="C180" s="4"/>
    </row>
    <row r="181" spans="1:3" s="6" customFormat="1" x14ac:dyDescent="0.2">
      <c r="A181" s="7"/>
      <c r="B181" s="4"/>
      <c r="C181" s="4"/>
    </row>
    <row r="182" spans="1:3" s="6" customFormat="1" x14ac:dyDescent="0.2">
      <c r="A182" s="7"/>
      <c r="B182" s="4"/>
      <c r="C182" s="4"/>
    </row>
    <row r="183" spans="1:3" s="6" customFormat="1" x14ac:dyDescent="0.2">
      <c r="A183" s="7"/>
      <c r="B183" s="4"/>
      <c r="C183" s="4"/>
    </row>
    <row r="184" spans="1:3" s="6" customFormat="1" x14ac:dyDescent="0.2">
      <c r="A184" s="7"/>
      <c r="B184" s="4"/>
      <c r="C184" s="4"/>
    </row>
    <row r="185" spans="1:3" s="6" customFormat="1" x14ac:dyDescent="0.2">
      <c r="A185" s="7"/>
      <c r="B185" s="4"/>
      <c r="C185" s="4"/>
    </row>
    <row r="186" spans="1:3" s="6" customFormat="1" x14ac:dyDescent="0.2">
      <c r="A186" s="7"/>
      <c r="B186" s="4"/>
      <c r="C186" s="4"/>
    </row>
    <row r="187" spans="1:3" s="6" customFormat="1" x14ac:dyDescent="0.2">
      <c r="A187" s="7"/>
      <c r="B187" s="4"/>
      <c r="C187" s="4"/>
    </row>
    <row r="188" spans="1:3" s="6" customFormat="1" x14ac:dyDescent="0.2">
      <c r="A188" s="7"/>
      <c r="B188" s="4"/>
      <c r="C188" s="4"/>
    </row>
    <row r="189" spans="1:3" s="6" customFormat="1" x14ac:dyDescent="0.2">
      <c r="A189" s="7"/>
      <c r="B189" s="4"/>
      <c r="C189" s="4"/>
    </row>
    <row r="190" spans="1:3" s="6" customFormat="1" x14ac:dyDescent="0.2">
      <c r="A190" s="7"/>
      <c r="B190" s="4"/>
      <c r="C190" s="4"/>
    </row>
    <row r="191" spans="1:3" s="6" customFormat="1" x14ac:dyDescent="0.2">
      <c r="A191" s="7"/>
      <c r="B191" s="4"/>
      <c r="C191" s="4"/>
    </row>
    <row r="192" spans="1:3" s="6" customFormat="1" x14ac:dyDescent="0.2">
      <c r="A192" s="7"/>
      <c r="B192" s="4"/>
      <c r="C192" s="4"/>
    </row>
    <row r="193" spans="1:3" s="6" customFormat="1" x14ac:dyDescent="0.2">
      <c r="A193" s="7"/>
      <c r="B193" s="4"/>
      <c r="C193" s="4"/>
    </row>
    <row r="194" spans="1:3" s="6" customFormat="1" x14ac:dyDescent="0.2">
      <c r="A194" s="7"/>
      <c r="B194" s="4"/>
      <c r="C194" s="4"/>
    </row>
    <row r="195" spans="1:3" s="6" customFormat="1" x14ac:dyDescent="0.2">
      <c r="A195" s="7"/>
      <c r="B195" s="4"/>
      <c r="C195" s="4"/>
    </row>
    <row r="196" spans="1:3" s="6" customFormat="1" x14ac:dyDescent="0.2">
      <c r="A196" s="7"/>
      <c r="B196" s="4"/>
      <c r="C196" s="4"/>
    </row>
    <row r="197" spans="1:3" s="6" customFormat="1" x14ac:dyDescent="0.2">
      <c r="A197" s="7"/>
      <c r="B197" s="4"/>
      <c r="C197" s="4"/>
    </row>
    <row r="198" spans="1:3" s="6" customFormat="1" x14ac:dyDescent="0.2">
      <c r="A198" s="7"/>
      <c r="B198" s="4"/>
      <c r="C198" s="4"/>
    </row>
    <row r="199" spans="1:3" s="6" customFormat="1" x14ac:dyDescent="0.2">
      <c r="A199" s="7"/>
      <c r="B199" s="4"/>
      <c r="C199" s="4"/>
    </row>
    <row r="200" spans="1:3" s="6" customFormat="1" x14ac:dyDescent="0.2">
      <c r="A200" s="7"/>
      <c r="B200" s="4"/>
      <c r="C200" s="4"/>
    </row>
    <row r="201" spans="1:3" s="6" customFormat="1" x14ac:dyDescent="0.2">
      <c r="A201" s="7"/>
      <c r="B201" s="4"/>
      <c r="C201" s="4"/>
    </row>
    <row r="202" spans="1:3" s="6" customFormat="1" x14ac:dyDescent="0.2">
      <c r="A202" s="7"/>
      <c r="B202" s="4"/>
      <c r="C202" s="4"/>
    </row>
    <row r="203" spans="1:3" s="6" customFormat="1" x14ac:dyDescent="0.2">
      <c r="A203" s="7"/>
      <c r="B203" s="4"/>
      <c r="C203" s="4"/>
    </row>
    <row r="204" spans="1:3" s="6" customFormat="1" x14ac:dyDescent="0.2">
      <c r="A204" s="7"/>
      <c r="B204" s="4"/>
      <c r="C204" s="4"/>
    </row>
    <row r="205" spans="1:3" s="6" customFormat="1" x14ac:dyDescent="0.2">
      <c r="A205" s="7"/>
      <c r="B205" s="4"/>
      <c r="C205" s="4"/>
    </row>
    <row r="206" spans="1:3" s="6" customFormat="1" x14ac:dyDescent="0.2">
      <c r="A206" s="7"/>
      <c r="B206" s="4"/>
      <c r="C206" s="4"/>
    </row>
    <row r="207" spans="1:3" s="6" customFormat="1" x14ac:dyDescent="0.2">
      <c r="A207" s="7"/>
      <c r="B207" s="4"/>
      <c r="C207" s="4"/>
    </row>
    <row r="208" spans="1:3" s="6" customFormat="1" ht="0.75" customHeight="1" x14ac:dyDescent="0.2">
      <c r="A208" s="7"/>
      <c r="B208" s="4"/>
      <c r="C208" s="4"/>
    </row>
    <row r="209" spans="1:3" s="6" customFormat="1" x14ac:dyDescent="0.2">
      <c r="A209" s="7"/>
      <c r="B209" s="4"/>
      <c r="C209" s="4"/>
    </row>
    <row r="210" spans="1:3" s="6" customFormat="1" x14ac:dyDescent="0.2">
      <c r="A210" s="7"/>
      <c r="B210" s="4"/>
      <c r="C210" s="4"/>
    </row>
    <row r="211" spans="1:3" s="6" customFormat="1" x14ac:dyDescent="0.2">
      <c r="A211" s="7"/>
      <c r="B211" s="4"/>
      <c r="C211" s="4"/>
    </row>
    <row r="212" spans="1:3" s="6" customFormat="1" x14ac:dyDescent="0.2">
      <c r="A212" s="7"/>
      <c r="B212" s="4"/>
      <c r="C212" s="4"/>
    </row>
    <row r="213" spans="1:3" s="6" customFormat="1" x14ac:dyDescent="0.2">
      <c r="A213" s="7"/>
      <c r="B213" s="4"/>
      <c r="C213" s="4"/>
    </row>
    <row r="214" spans="1:3" s="6" customFormat="1" x14ac:dyDescent="0.2">
      <c r="A214" s="7"/>
      <c r="B214" s="4"/>
      <c r="C214" s="4"/>
    </row>
    <row r="215" spans="1:3" s="6" customFormat="1" x14ac:dyDescent="0.2">
      <c r="A215" s="7"/>
      <c r="B215" s="4"/>
      <c r="C215" s="4"/>
    </row>
    <row r="216" spans="1:3" s="6" customFormat="1" x14ac:dyDescent="0.2">
      <c r="A216" s="7"/>
      <c r="B216" s="4"/>
      <c r="C216" s="4"/>
    </row>
    <row r="217" spans="1:3" s="6" customFormat="1" x14ac:dyDescent="0.2">
      <c r="A217" s="7"/>
      <c r="B217" s="4"/>
      <c r="C217" s="4"/>
    </row>
    <row r="218" spans="1:3" s="6" customFormat="1" x14ac:dyDescent="0.2">
      <c r="A218" s="7"/>
      <c r="B218" s="4"/>
      <c r="C218" s="4"/>
    </row>
    <row r="219" spans="1:3" s="6" customFormat="1" x14ac:dyDescent="0.2">
      <c r="A219" s="7"/>
      <c r="B219" s="4"/>
      <c r="C219" s="4"/>
    </row>
    <row r="220" spans="1:3" s="6" customFormat="1" x14ac:dyDescent="0.2">
      <c r="A220" s="7"/>
      <c r="B220" s="4"/>
      <c r="C220" s="4"/>
    </row>
    <row r="221" spans="1:3" s="6" customFormat="1" x14ac:dyDescent="0.2">
      <c r="A221" s="7"/>
      <c r="B221" s="4"/>
      <c r="C221" s="4"/>
    </row>
    <row r="222" spans="1:3" s="6" customFormat="1" x14ac:dyDescent="0.2">
      <c r="A222" s="7"/>
      <c r="B222" s="4"/>
      <c r="C222" s="4"/>
    </row>
    <row r="223" spans="1:3" s="6" customFormat="1" x14ac:dyDescent="0.2">
      <c r="A223" s="7"/>
      <c r="B223" s="4"/>
      <c r="C223" s="4"/>
    </row>
    <row r="224" spans="1:3" s="6" customFormat="1" x14ac:dyDescent="0.2">
      <c r="A224" s="7"/>
      <c r="B224" s="4"/>
      <c r="C224" s="4"/>
    </row>
    <row r="225" spans="1:3" s="6" customFormat="1" x14ac:dyDescent="0.2">
      <c r="A225" s="7"/>
      <c r="B225" s="4"/>
      <c r="C225" s="4"/>
    </row>
    <row r="226" spans="1:3" s="6" customFormat="1" x14ac:dyDescent="0.2">
      <c r="A226" s="7"/>
      <c r="B226" s="4"/>
      <c r="C226" s="4"/>
    </row>
    <row r="227" spans="1:3" s="6" customFormat="1" x14ac:dyDescent="0.2">
      <c r="A227" s="7"/>
      <c r="B227" s="4"/>
      <c r="C227" s="4"/>
    </row>
    <row r="228" spans="1:3" s="6" customFormat="1" x14ac:dyDescent="0.2">
      <c r="A228" s="7"/>
      <c r="B228" s="4"/>
      <c r="C228" s="4"/>
    </row>
    <row r="229" spans="1:3" s="6" customFormat="1" x14ac:dyDescent="0.2">
      <c r="A229" s="7"/>
      <c r="B229" s="4"/>
      <c r="C229" s="4"/>
    </row>
    <row r="230" spans="1:3" s="6" customFormat="1" x14ac:dyDescent="0.2">
      <c r="A230" s="7"/>
      <c r="B230" s="4"/>
      <c r="C230" s="4"/>
    </row>
    <row r="231" spans="1:3" s="6" customFormat="1" x14ac:dyDescent="0.2">
      <c r="A231" s="7"/>
      <c r="B231" s="4"/>
      <c r="C231" s="4"/>
    </row>
    <row r="232" spans="1:3" s="6" customFormat="1" x14ac:dyDescent="0.2">
      <c r="A232" s="7"/>
      <c r="B232" s="4"/>
      <c r="C232" s="4"/>
    </row>
    <row r="233" spans="1:3" s="6" customFormat="1" x14ac:dyDescent="0.2">
      <c r="A233" s="7"/>
      <c r="B233" s="4"/>
      <c r="C233" s="4"/>
    </row>
    <row r="234" spans="1:3" s="6" customFormat="1" x14ac:dyDescent="0.2">
      <c r="A234" s="7"/>
      <c r="B234" s="4"/>
      <c r="C234" s="4"/>
    </row>
    <row r="235" spans="1:3" s="6" customFormat="1" x14ac:dyDescent="0.2">
      <c r="A235" s="7"/>
      <c r="B235" s="4"/>
      <c r="C235" s="4"/>
    </row>
    <row r="236" spans="1:3" s="6" customFormat="1" x14ac:dyDescent="0.2">
      <c r="A236" s="7"/>
      <c r="B236" s="4"/>
      <c r="C236" s="4"/>
    </row>
    <row r="237" spans="1:3" s="6" customFormat="1" x14ac:dyDescent="0.2">
      <c r="A237" s="7"/>
      <c r="B237" s="4"/>
      <c r="C237" s="4"/>
    </row>
    <row r="238" spans="1:3" s="6" customFormat="1" x14ac:dyDescent="0.2">
      <c r="A238" s="7"/>
      <c r="B238" s="4"/>
      <c r="C238" s="4"/>
    </row>
    <row r="239" spans="1:3" s="6" customFormat="1" x14ac:dyDescent="0.2">
      <c r="A239" s="7"/>
      <c r="B239" s="4"/>
      <c r="C239" s="4"/>
    </row>
    <row r="240" spans="1:3" s="6" customFormat="1" x14ac:dyDescent="0.2">
      <c r="A240" s="7"/>
      <c r="B240" s="4"/>
      <c r="C240" s="4"/>
    </row>
    <row r="241" spans="1:3" s="6" customFormat="1" x14ac:dyDescent="0.2">
      <c r="A241" s="7"/>
      <c r="B241" s="4"/>
      <c r="C241" s="4"/>
    </row>
    <row r="242" spans="1:3" s="6" customFormat="1" x14ac:dyDescent="0.2">
      <c r="A242" s="7"/>
      <c r="B242" s="4"/>
      <c r="C242" s="4"/>
    </row>
    <row r="243" spans="1:3" s="6" customFormat="1" x14ac:dyDescent="0.2">
      <c r="A243" s="7"/>
      <c r="B243" s="4"/>
      <c r="C243" s="4"/>
    </row>
    <row r="244" spans="1:3" s="6" customFormat="1" x14ac:dyDescent="0.2">
      <c r="A244" s="7"/>
      <c r="B244" s="4"/>
      <c r="C244" s="4"/>
    </row>
    <row r="245" spans="1:3" s="6" customFormat="1" x14ac:dyDescent="0.2">
      <c r="A245" s="7"/>
      <c r="B245" s="4"/>
      <c r="C245" s="4"/>
    </row>
    <row r="246" spans="1:3" s="6" customFormat="1" x14ac:dyDescent="0.2">
      <c r="A246" s="7"/>
    </row>
    <row r="247" spans="1:3" s="6" customFormat="1" x14ac:dyDescent="0.2">
      <c r="A247" s="7"/>
    </row>
    <row r="248" spans="1:3" s="6" customFormat="1" x14ac:dyDescent="0.2">
      <c r="A248" s="7"/>
    </row>
    <row r="249" spans="1:3" s="6" customFormat="1" x14ac:dyDescent="0.2">
      <c r="A249" s="7"/>
    </row>
    <row r="250" spans="1:3" s="6" customFormat="1" x14ac:dyDescent="0.2">
      <c r="A250" s="7"/>
    </row>
    <row r="251" spans="1:3" s="6" customFormat="1" x14ac:dyDescent="0.2">
      <c r="A251" s="7"/>
    </row>
    <row r="252" spans="1:3" s="6" customFormat="1" x14ac:dyDescent="0.2">
      <c r="A252" s="7"/>
    </row>
    <row r="253" spans="1:3" s="6" customFormat="1" x14ac:dyDescent="0.2">
      <c r="A253" s="7"/>
    </row>
    <row r="254" spans="1:3" s="6" customFormat="1" x14ac:dyDescent="0.2">
      <c r="A254" s="7"/>
    </row>
    <row r="255" spans="1:3" s="6" customFormat="1" x14ac:dyDescent="0.2">
      <c r="A255" s="7"/>
    </row>
    <row r="256" spans="1:3" s="6" customFormat="1" x14ac:dyDescent="0.2">
      <c r="A256" s="7"/>
    </row>
    <row r="257" spans="1:1" s="6" customFormat="1" x14ac:dyDescent="0.2">
      <c r="A257" s="7"/>
    </row>
    <row r="258" spans="1:1" s="6" customFormat="1" x14ac:dyDescent="0.2">
      <c r="A258" s="7"/>
    </row>
    <row r="259" spans="1:1" s="6" customFormat="1" x14ac:dyDescent="0.2">
      <c r="A259" s="7"/>
    </row>
    <row r="260" spans="1:1" s="6" customFormat="1" x14ac:dyDescent="0.2">
      <c r="A260" s="7"/>
    </row>
    <row r="261" spans="1:1" s="6" customFormat="1" x14ac:dyDescent="0.2">
      <c r="A261" s="7"/>
    </row>
    <row r="262" spans="1:1" s="6" customFormat="1" x14ac:dyDescent="0.2">
      <c r="A262" s="7"/>
    </row>
    <row r="263" spans="1:1" s="6" customFormat="1" x14ac:dyDescent="0.2">
      <c r="A263" s="7"/>
    </row>
    <row r="264" spans="1:1" s="6" customFormat="1" x14ac:dyDescent="0.2">
      <c r="A264" s="7"/>
    </row>
    <row r="265" spans="1:1" s="6" customFormat="1" x14ac:dyDescent="0.2">
      <c r="A265" s="7"/>
    </row>
    <row r="266" spans="1:1" s="6" customFormat="1" x14ac:dyDescent="0.2">
      <c r="A266" s="7"/>
    </row>
    <row r="267" spans="1:1" s="6" customFormat="1" x14ac:dyDescent="0.2">
      <c r="A267" s="7"/>
    </row>
    <row r="268" spans="1:1" s="6" customFormat="1" x14ac:dyDescent="0.2">
      <c r="A268" s="7"/>
    </row>
    <row r="269" spans="1:1" s="6" customFormat="1" x14ac:dyDescent="0.2">
      <c r="A269" s="7"/>
    </row>
    <row r="270" spans="1:1" s="6" customFormat="1" x14ac:dyDescent="0.2">
      <c r="A270" s="7"/>
    </row>
    <row r="271" spans="1:1" s="6" customFormat="1" x14ac:dyDescent="0.2">
      <c r="A271" s="7"/>
    </row>
    <row r="272" spans="1:1" s="6" customFormat="1" x14ac:dyDescent="0.2">
      <c r="A272" s="7"/>
    </row>
    <row r="273" spans="1:1" s="6" customFormat="1" x14ac:dyDescent="0.2">
      <c r="A273" s="7"/>
    </row>
    <row r="274" spans="1:1" s="6" customFormat="1" x14ac:dyDescent="0.2">
      <c r="A274" s="7"/>
    </row>
    <row r="275" spans="1:1" s="6" customFormat="1" x14ac:dyDescent="0.2">
      <c r="A275" s="7"/>
    </row>
    <row r="276" spans="1:1" s="6" customFormat="1" x14ac:dyDescent="0.2">
      <c r="A276" s="7"/>
    </row>
    <row r="277" spans="1:1" s="6" customFormat="1" x14ac:dyDescent="0.2">
      <c r="A277" s="7"/>
    </row>
    <row r="278" spans="1:1" s="6" customFormat="1" x14ac:dyDescent="0.2">
      <c r="A278" s="7"/>
    </row>
    <row r="279" spans="1:1" s="6" customFormat="1" x14ac:dyDescent="0.2">
      <c r="A279" s="7"/>
    </row>
    <row r="280" spans="1:1" s="6" customFormat="1" x14ac:dyDescent="0.2">
      <c r="A280" s="7"/>
    </row>
    <row r="281" spans="1:1" s="6" customFormat="1" x14ac:dyDescent="0.2">
      <c r="A281" s="7"/>
    </row>
    <row r="282" spans="1:1" s="6" customFormat="1" x14ac:dyDescent="0.2">
      <c r="A282" s="7"/>
    </row>
    <row r="283" spans="1:1" s="6" customFormat="1" x14ac:dyDescent="0.2">
      <c r="A283" s="7"/>
    </row>
    <row r="284" spans="1:1" s="6" customFormat="1" x14ac:dyDescent="0.2">
      <c r="A284" s="7"/>
    </row>
    <row r="285" spans="1:1" s="6" customFormat="1" x14ac:dyDescent="0.2">
      <c r="A285" s="7"/>
    </row>
    <row r="286" spans="1:1" s="6" customFormat="1" x14ac:dyDescent="0.2">
      <c r="A286" s="7"/>
    </row>
    <row r="287" spans="1:1" s="6" customFormat="1" x14ac:dyDescent="0.2">
      <c r="A287" s="7"/>
    </row>
    <row r="288" spans="1:1" s="6" customFormat="1" x14ac:dyDescent="0.2">
      <c r="A288" s="7"/>
    </row>
    <row r="289" spans="1:1" s="6" customFormat="1" x14ac:dyDescent="0.2">
      <c r="A289" s="7"/>
    </row>
    <row r="290" spans="1:1" s="6" customFormat="1" x14ac:dyDescent="0.2">
      <c r="A290" s="7"/>
    </row>
    <row r="291" spans="1:1" s="6" customFormat="1" x14ac:dyDescent="0.2">
      <c r="A291" s="7"/>
    </row>
    <row r="292" spans="1:1" s="6" customFormat="1" x14ac:dyDescent="0.2">
      <c r="A292" s="7"/>
    </row>
    <row r="293" spans="1:1" s="6" customFormat="1" x14ac:dyDescent="0.2">
      <c r="A293" s="7"/>
    </row>
    <row r="294" spans="1:1" s="6" customFormat="1" x14ac:dyDescent="0.2">
      <c r="A294" s="7"/>
    </row>
    <row r="295" spans="1:1" s="6" customFormat="1" x14ac:dyDescent="0.2">
      <c r="A295" s="7"/>
    </row>
    <row r="296" spans="1:1" s="6" customFormat="1" x14ac:dyDescent="0.2">
      <c r="A296" s="7"/>
    </row>
    <row r="297" spans="1:1" s="6" customFormat="1" x14ac:dyDescent="0.2">
      <c r="A297" s="7"/>
    </row>
    <row r="298" spans="1:1" s="6" customFormat="1" x14ac:dyDescent="0.2">
      <c r="A298" s="7"/>
    </row>
    <row r="299" spans="1:1" s="6" customFormat="1" x14ac:dyDescent="0.2">
      <c r="A299" s="7"/>
    </row>
    <row r="300" spans="1:1" s="6" customFormat="1" x14ac:dyDescent="0.2">
      <c r="A300" s="7"/>
    </row>
    <row r="301" spans="1:1" s="6" customFormat="1" x14ac:dyDescent="0.2">
      <c r="A301" s="7"/>
    </row>
    <row r="302" spans="1:1" s="6" customFormat="1" x14ac:dyDescent="0.2">
      <c r="A302" s="7"/>
    </row>
    <row r="303" spans="1:1" s="6" customFormat="1" x14ac:dyDescent="0.2">
      <c r="A303" s="7"/>
    </row>
    <row r="304" spans="1:1" s="6" customFormat="1" x14ac:dyDescent="0.2">
      <c r="A304" s="7"/>
    </row>
    <row r="305" spans="1:1" s="6" customFormat="1" x14ac:dyDescent="0.2">
      <c r="A305" s="7"/>
    </row>
    <row r="306" spans="1:1" s="6" customFormat="1" x14ac:dyDescent="0.2">
      <c r="A306" s="7"/>
    </row>
    <row r="307" spans="1:1" s="6" customFormat="1" x14ac:dyDescent="0.2">
      <c r="A307" s="7"/>
    </row>
    <row r="308" spans="1:1" s="6" customFormat="1" x14ac:dyDescent="0.2">
      <c r="A308" s="7"/>
    </row>
    <row r="309" spans="1:1" s="6" customFormat="1" x14ac:dyDescent="0.2">
      <c r="A309" s="7"/>
    </row>
    <row r="310" spans="1:1" s="6" customFormat="1" x14ac:dyDescent="0.2">
      <c r="A310" s="7"/>
    </row>
    <row r="311" spans="1:1" s="6" customFormat="1" x14ac:dyDescent="0.2">
      <c r="A311" s="7"/>
    </row>
    <row r="312" spans="1:1" s="6" customFormat="1" x14ac:dyDescent="0.2">
      <c r="A312" s="7"/>
    </row>
    <row r="313" spans="1:1" s="6" customFormat="1" x14ac:dyDescent="0.2">
      <c r="A313" s="7"/>
    </row>
    <row r="314" spans="1:1" s="6" customFormat="1" x14ac:dyDescent="0.2">
      <c r="A314" s="7"/>
    </row>
    <row r="315" spans="1:1" s="6" customFormat="1" x14ac:dyDescent="0.2">
      <c r="A315" s="7"/>
    </row>
    <row r="316" spans="1:1" s="6" customFormat="1" x14ac:dyDescent="0.2">
      <c r="A316" s="7"/>
    </row>
    <row r="317" spans="1:1" s="6" customFormat="1" x14ac:dyDescent="0.2">
      <c r="A317" s="7"/>
    </row>
    <row r="318" spans="1:1" s="6" customFormat="1" x14ac:dyDescent="0.2">
      <c r="A318" s="7"/>
    </row>
    <row r="319" spans="1:1" s="6" customFormat="1" x14ac:dyDescent="0.2">
      <c r="A319" s="7"/>
    </row>
    <row r="320" spans="1:1" s="6" customFormat="1" x14ac:dyDescent="0.2">
      <c r="A320" s="7"/>
    </row>
    <row r="321" spans="1:1" s="6" customFormat="1" x14ac:dyDescent="0.2">
      <c r="A321" s="7"/>
    </row>
    <row r="322" spans="1:1" s="6" customFormat="1" x14ac:dyDescent="0.2">
      <c r="A322" s="7"/>
    </row>
    <row r="323" spans="1:1" s="6" customFormat="1" x14ac:dyDescent="0.2">
      <c r="A323" s="7"/>
    </row>
    <row r="324" spans="1:1" s="6" customFormat="1" x14ac:dyDescent="0.2">
      <c r="A324" s="7"/>
    </row>
    <row r="325" spans="1:1" s="6" customFormat="1" x14ac:dyDescent="0.2">
      <c r="A325" s="7"/>
    </row>
    <row r="326" spans="1:1" s="6" customFormat="1" x14ac:dyDescent="0.2">
      <c r="A326" s="7"/>
    </row>
    <row r="327" spans="1:1" s="6" customFormat="1" x14ac:dyDescent="0.2">
      <c r="A327" s="7"/>
    </row>
    <row r="328" spans="1:1" s="6" customFormat="1" x14ac:dyDescent="0.2">
      <c r="A328" s="7"/>
    </row>
    <row r="329" spans="1:1" s="6" customFormat="1" x14ac:dyDescent="0.2">
      <c r="A329" s="7"/>
    </row>
    <row r="330" spans="1:1" s="6" customFormat="1" x14ac:dyDescent="0.2">
      <c r="A330" s="7"/>
    </row>
    <row r="331" spans="1:1" s="6" customFormat="1" x14ac:dyDescent="0.2">
      <c r="A331" s="7"/>
    </row>
    <row r="332" spans="1:1" s="6" customFormat="1" x14ac:dyDescent="0.2">
      <c r="A332" s="7"/>
    </row>
    <row r="333" spans="1:1" s="6" customFormat="1" x14ac:dyDescent="0.2">
      <c r="A333" s="7"/>
    </row>
    <row r="334" spans="1:1" s="6" customFormat="1" x14ac:dyDescent="0.2">
      <c r="A334" s="7"/>
    </row>
    <row r="335" spans="1:1" s="6" customFormat="1" x14ac:dyDescent="0.2">
      <c r="A335" s="7"/>
    </row>
    <row r="336" spans="1:1" s="6" customFormat="1" x14ac:dyDescent="0.2">
      <c r="A336" s="7"/>
    </row>
    <row r="337" spans="1:1" s="6" customFormat="1" x14ac:dyDescent="0.2">
      <c r="A337" s="7"/>
    </row>
    <row r="338" spans="1:1" s="6" customFormat="1" x14ac:dyDescent="0.2">
      <c r="A338" s="7"/>
    </row>
    <row r="339" spans="1:1" s="6" customFormat="1" x14ac:dyDescent="0.2">
      <c r="A339" s="7"/>
    </row>
    <row r="340" spans="1:1" s="6" customFormat="1" x14ac:dyDescent="0.2">
      <c r="A340" s="7"/>
    </row>
    <row r="341" spans="1:1" s="6" customFormat="1" x14ac:dyDescent="0.2">
      <c r="A341" s="7"/>
    </row>
    <row r="342" spans="1:1" s="6" customFormat="1" x14ac:dyDescent="0.2">
      <c r="A342" s="7"/>
    </row>
    <row r="343" spans="1:1" s="6" customFormat="1" x14ac:dyDescent="0.2">
      <c r="A343" s="7"/>
    </row>
    <row r="344" spans="1:1" s="6" customFormat="1" x14ac:dyDescent="0.2">
      <c r="A344" s="7"/>
    </row>
    <row r="345" spans="1:1" s="6" customFormat="1" x14ac:dyDescent="0.2">
      <c r="A345" s="7"/>
    </row>
    <row r="346" spans="1:1" s="6" customFormat="1" x14ac:dyDescent="0.2">
      <c r="A346" s="7"/>
    </row>
    <row r="347" spans="1:1" s="6" customFormat="1" x14ac:dyDescent="0.2">
      <c r="A347" s="7"/>
    </row>
    <row r="348" spans="1:1" s="6" customFormat="1" x14ac:dyDescent="0.2">
      <c r="A348" s="7"/>
    </row>
    <row r="349" spans="1:1" s="6" customFormat="1" x14ac:dyDescent="0.2">
      <c r="A349" s="7"/>
    </row>
    <row r="350" spans="1:1" s="6" customFormat="1" x14ac:dyDescent="0.2">
      <c r="A350" s="7"/>
    </row>
    <row r="351" spans="1:1" s="6" customFormat="1" x14ac:dyDescent="0.2">
      <c r="A351" s="7"/>
    </row>
    <row r="352" spans="1:1" s="6" customFormat="1" x14ac:dyDescent="0.2">
      <c r="A352" s="7"/>
    </row>
    <row r="353" spans="1:1" s="6" customFormat="1" x14ac:dyDescent="0.2">
      <c r="A353" s="7"/>
    </row>
    <row r="354" spans="1:1" s="6" customFormat="1" x14ac:dyDescent="0.2">
      <c r="A354" s="7"/>
    </row>
    <row r="355" spans="1:1" s="6" customFormat="1" x14ac:dyDescent="0.2">
      <c r="A355" s="7"/>
    </row>
    <row r="356" spans="1:1" s="6" customFormat="1" x14ac:dyDescent="0.2">
      <c r="A356" s="7"/>
    </row>
    <row r="357" spans="1:1" s="6" customFormat="1" x14ac:dyDescent="0.2">
      <c r="A357" s="7"/>
    </row>
    <row r="358" spans="1:1" s="8" customFormat="1" x14ac:dyDescent="0.2">
      <c r="A358" s="7"/>
    </row>
    <row r="359" spans="1:1" s="8" customFormat="1" x14ac:dyDescent="0.2">
      <c r="A359" s="7"/>
    </row>
    <row r="360" spans="1:1" s="8" customFormat="1" x14ac:dyDescent="0.2">
      <c r="A360" s="7"/>
    </row>
    <row r="361" spans="1:1" s="8" customFormat="1" x14ac:dyDescent="0.2">
      <c r="A361" s="7"/>
    </row>
    <row r="362" spans="1:1" s="8" customFormat="1" x14ac:dyDescent="0.2">
      <c r="A362" s="7"/>
    </row>
    <row r="363" spans="1:1" s="8" customFormat="1" x14ac:dyDescent="0.2">
      <c r="A363" s="7"/>
    </row>
    <row r="364" spans="1:1" s="8" customFormat="1" x14ac:dyDescent="0.2">
      <c r="A364" s="7"/>
    </row>
    <row r="365" spans="1:1" s="8" customFormat="1" x14ac:dyDescent="0.2">
      <c r="A365" s="7"/>
    </row>
    <row r="366" spans="1:1" s="8" customFormat="1" x14ac:dyDescent="0.2">
      <c r="A366" s="7"/>
    </row>
    <row r="367" spans="1:1" s="8" customFormat="1" x14ac:dyDescent="0.2">
      <c r="A367" s="7"/>
    </row>
    <row r="368" spans="1:1" s="8" customFormat="1" x14ac:dyDescent="0.2">
      <c r="A368" s="7"/>
    </row>
    <row r="369" spans="1:1" s="8" customFormat="1" x14ac:dyDescent="0.2">
      <c r="A369" s="7"/>
    </row>
    <row r="370" spans="1:1" s="8" customFormat="1" x14ac:dyDescent="0.2">
      <c r="A370" s="7"/>
    </row>
  </sheetData>
  <mergeCells count="6">
    <mergeCell ref="B2:O2"/>
    <mergeCell ref="M3:O3"/>
    <mergeCell ref="B3:B4"/>
    <mergeCell ref="D3:G3"/>
    <mergeCell ref="C3:C4"/>
    <mergeCell ref="H3:L3"/>
  </mergeCells>
  <printOptions horizontalCentered="1"/>
  <pageMargins left="0" right="0" top="0" bottom="0" header="0" footer="0"/>
  <pageSetup paperSize="9" scale="34" orientation="landscape" r:id="rId1"/>
  <rowBreaks count="1" manualBreakCount="1">
    <brk id="43" min="1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92D050"/>
    <pageSetUpPr fitToPage="1"/>
  </sheetPr>
  <dimension ref="A1:R374"/>
  <sheetViews>
    <sheetView showGridLines="0" showZeros="0" zoomScaleNormal="100" workbookViewId="0">
      <pane ySplit="5" topLeftCell="A6" activePane="bottomLeft" state="frozen"/>
      <selection activeCell="B3" sqref="B3:B4"/>
      <selection pane="bottomLeft" activeCell="B3" sqref="B3:B4"/>
    </sheetView>
  </sheetViews>
  <sheetFormatPr defaultColWidth="9.140625" defaultRowHeight="15" x14ac:dyDescent="0.2"/>
  <cols>
    <col min="1" max="1" width="9.140625" style="7" hidden="1" customWidth="1"/>
    <col min="2" max="2" width="40.28515625" style="181" customWidth="1"/>
    <col min="3" max="3" width="15.42578125" style="5" customWidth="1"/>
    <col min="4" max="4" width="9.7109375" style="7" customWidth="1"/>
    <col min="5" max="5" width="12.7109375" style="7" customWidth="1"/>
    <col min="6" max="6" width="10" style="7" customWidth="1"/>
    <col min="7" max="7" width="10.7109375" style="7" customWidth="1"/>
    <col min="8" max="8" width="23.42578125" style="7" customWidth="1"/>
    <col min="9" max="9" width="11.42578125" style="7" customWidth="1"/>
    <col min="10" max="10" width="12" style="8" customWidth="1"/>
    <col min="11" max="11" width="9.42578125" style="7" customWidth="1"/>
    <col min="12" max="12" width="11.5703125" style="7" customWidth="1"/>
    <col min="13" max="13" width="9.140625" style="7" customWidth="1"/>
    <col min="14" max="14" width="9.28515625" style="7" customWidth="1"/>
    <col min="15" max="15" width="10.7109375" style="7" customWidth="1"/>
    <col min="16" max="16" width="31.28515625" style="7" customWidth="1"/>
    <col min="17" max="17" width="24.140625" style="7" customWidth="1"/>
    <col min="18" max="18" width="20.85546875" style="7" customWidth="1"/>
    <col min="19" max="16384" width="9.140625" style="7"/>
  </cols>
  <sheetData>
    <row r="1" spans="1:18" ht="16.5" customHeight="1" x14ac:dyDescent="0.2">
      <c r="B1" s="180" t="s">
        <v>73</v>
      </c>
      <c r="C1" s="9"/>
      <c r="D1" s="10"/>
      <c r="E1" s="10"/>
      <c r="F1" s="10"/>
      <c r="G1" s="10"/>
      <c r="H1" s="10"/>
      <c r="I1" s="10"/>
      <c r="J1" s="10"/>
      <c r="K1" s="10"/>
      <c r="L1" s="10"/>
      <c r="M1" s="11"/>
      <c r="N1" s="11"/>
      <c r="O1" s="11"/>
      <c r="P1" s="114"/>
      <c r="Q1" s="114"/>
      <c r="R1" s="177">
        <v>44092</v>
      </c>
    </row>
    <row r="2" spans="1:18" ht="16.5" customHeight="1" x14ac:dyDescent="0.2">
      <c r="B2" s="364" t="s">
        <v>171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111" t="s">
        <v>116</v>
      </c>
      <c r="Q2" s="111"/>
      <c r="R2" s="114"/>
    </row>
    <row r="3" spans="1:18" s="8" customFormat="1" ht="33.75" customHeight="1" x14ac:dyDescent="0.2">
      <c r="B3" s="358" t="s">
        <v>0</v>
      </c>
      <c r="C3" s="365" t="s">
        <v>164</v>
      </c>
      <c r="D3" s="372" t="s">
        <v>144</v>
      </c>
      <c r="E3" s="380"/>
      <c r="F3" s="375"/>
      <c r="G3" s="375"/>
      <c r="H3" s="370" t="s">
        <v>145</v>
      </c>
      <c r="I3" s="376"/>
      <c r="J3" s="377"/>
      <c r="K3" s="377"/>
      <c r="L3" s="378"/>
      <c r="M3" s="379" t="s">
        <v>146</v>
      </c>
      <c r="N3" s="379"/>
      <c r="O3" s="379"/>
      <c r="P3" s="111" t="s">
        <v>128</v>
      </c>
      <c r="Q3" s="111"/>
      <c r="R3" s="114"/>
    </row>
    <row r="4" spans="1:18" s="8" customFormat="1" ht="46.5" customHeight="1" x14ac:dyDescent="0.2">
      <c r="B4" s="359"/>
      <c r="C4" s="366"/>
      <c r="D4" s="189" t="s">
        <v>166</v>
      </c>
      <c r="E4" s="215" t="s">
        <v>165</v>
      </c>
      <c r="F4" s="175" t="s">
        <v>163</v>
      </c>
      <c r="G4" s="293" t="s">
        <v>167</v>
      </c>
      <c r="H4" s="326" t="s">
        <v>168</v>
      </c>
      <c r="I4" s="295" t="s">
        <v>166</v>
      </c>
      <c r="J4" s="352" t="s">
        <v>169</v>
      </c>
      <c r="K4" s="175" t="s">
        <v>163</v>
      </c>
      <c r="L4" s="175" t="s">
        <v>167</v>
      </c>
      <c r="M4" s="175" t="s">
        <v>166</v>
      </c>
      <c r="N4" s="175" t="s">
        <v>163</v>
      </c>
      <c r="O4" s="175" t="s">
        <v>167</v>
      </c>
      <c r="P4" s="118"/>
      <c r="Q4" s="118"/>
      <c r="R4" s="118"/>
    </row>
    <row r="5" spans="1:18" s="54" customFormat="1" ht="15.75" x14ac:dyDescent="0.25">
      <c r="A5" s="101">
        <f>IF(OR(D5="",D5=0),"x",D5)</f>
        <v>98.45822600000001</v>
      </c>
      <c r="B5" s="199" t="s">
        <v>1</v>
      </c>
      <c r="C5" s="272">
        <v>176.59228999999999</v>
      </c>
      <c r="D5" s="129">
        <v>98.45822600000001</v>
      </c>
      <c r="E5" s="235">
        <f>IFERROR(D5/C5*100,0)</f>
        <v>55.754543983771896</v>
      </c>
      <c r="F5" s="234">
        <v>111.60362799999999</v>
      </c>
      <c r="G5" s="139">
        <f>IFERROR(D5-F5,"")</f>
        <v>-13.145401999999976</v>
      </c>
      <c r="H5" s="321">
        <v>948.524</v>
      </c>
      <c r="I5" s="135">
        <v>600.148414</v>
      </c>
      <c r="J5" s="321">
        <f>IFERROR(I5/H5*100,"")</f>
        <v>63.27182169349431</v>
      </c>
      <c r="K5" s="135">
        <f>K6+K25+K36+K45+K53+K68+K75+K89</f>
        <v>717.87400000000002</v>
      </c>
      <c r="L5" s="81">
        <f>IFERROR(I5-K5,"")</f>
        <v>-117.72558600000002</v>
      </c>
      <c r="M5" s="130">
        <f>IFERROR(IF(D5&gt;0,I5/D5*10,""),"")</f>
        <v>60.954623943762698</v>
      </c>
      <c r="N5" s="73">
        <f>IFERROR(IF(F5&gt;0,K5/F5*10,""),"")</f>
        <v>64.323536148842763</v>
      </c>
      <c r="O5" s="98">
        <f>IFERROR(M5-N5,"")</f>
        <v>-3.3689122050800648</v>
      </c>
    </row>
    <row r="6" spans="1:18" s="13" customFormat="1" ht="15.75" hidden="1" customHeight="1" x14ac:dyDescent="0.25">
      <c r="A6" s="101" t="str">
        <f t="shared" ref="A6:A69" si="0">IF(OR(D6="",D6=0),"x",D6)</f>
        <v>x</v>
      </c>
      <c r="B6" s="203" t="s">
        <v>2</v>
      </c>
      <c r="C6" s="204">
        <v>0</v>
      </c>
      <c r="D6" s="130">
        <v>0</v>
      </c>
      <c r="E6" s="236">
        <f>IFERROR(D6/C6*100,0)</f>
        <v>0</v>
      </c>
      <c r="F6" s="229">
        <v>0</v>
      </c>
      <c r="G6" s="140">
        <f>IFERROR(D6-F6,"")</f>
        <v>0</v>
      </c>
      <c r="H6" s="237">
        <v>0</v>
      </c>
      <c r="I6" s="237">
        <v>0</v>
      </c>
      <c r="J6" s="237" t="str">
        <f>IFERROR(I6/H6*100,"")</f>
        <v/>
      </c>
      <c r="K6" s="229">
        <f>SUM(K7:K24)</f>
        <v>0</v>
      </c>
      <c r="L6" s="157">
        <f>IFERROR(I6-K6,"")</f>
        <v>0</v>
      </c>
      <c r="M6" s="130" t="str">
        <f>IFERROR(IF(D6&gt;0,I6/D6*10,""),"")</f>
        <v/>
      </c>
      <c r="N6" s="76" t="str">
        <f>IFERROR(IF(F6&gt;0,K6/F6*10,""),"")</f>
        <v/>
      </c>
      <c r="O6" s="98" t="str">
        <f t="shared" ref="O6:O69" si="1">IFERROR(M6-N6,"")</f>
        <v/>
      </c>
    </row>
    <row r="7" spans="1:18" s="1" customFormat="1" ht="15" hidden="1" customHeight="1" x14ac:dyDescent="0.2">
      <c r="A7" s="101" t="str">
        <f t="shared" si="0"/>
        <v>x</v>
      </c>
      <c r="B7" s="205" t="s">
        <v>3</v>
      </c>
      <c r="C7" s="206">
        <v>0</v>
      </c>
      <c r="D7" s="131">
        <v>0</v>
      </c>
      <c r="E7" s="230">
        <f>IFERROR(D7/C7*100,0)</f>
        <v>0</v>
      </c>
      <c r="F7" s="131">
        <v>0</v>
      </c>
      <c r="G7" s="99">
        <f>IFERROR(D7-F7,"")</f>
        <v>0</v>
      </c>
      <c r="H7" s="301"/>
      <c r="I7" s="230">
        <v>0</v>
      </c>
      <c r="J7" s="301" t="str">
        <f>IFERROR(I7/H7*100,"")</f>
        <v/>
      </c>
      <c r="K7" s="131">
        <v>0</v>
      </c>
      <c r="L7" s="83">
        <f>IFERROR(I7-K7,"")</f>
        <v>0</v>
      </c>
      <c r="M7" s="131" t="str">
        <f>IFERROR(IF(D7&gt;0,I7/D7*10,""),"")</f>
        <v/>
      </c>
      <c r="N7" s="74" t="str">
        <f>IFERROR(IF(F7&gt;0,K7/F7*10,""),"")</f>
        <v/>
      </c>
      <c r="O7" s="141" t="str">
        <f t="shared" si="1"/>
        <v/>
      </c>
    </row>
    <row r="8" spans="1:18" s="1" customFormat="1" ht="15" hidden="1" customHeight="1" x14ac:dyDescent="0.2">
      <c r="A8" s="101" t="str">
        <f t="shared" si="0"/>
        <v>x</v>
      </c>
      <c r="B8" s="205" t="s">
        <v>4</v>
      </c>
      <c r="C8" s="206">
        <v>0</v>
      </c>
      <c r="D8" s="131">
        <v>0</v>
      </c>
      <c r="E8" s="230">
        <f>IFERROR(D8/C8*100,0)</f>
        <v>0</v>
      </c>
      <c r="F8" s="131">
        <v>0</v>
      </c>
      <c r="G8" s="99">
        <f>IFERROR(D8-F8,"")</f>
        <v>0</v>
      </c>
      <c r="H8" s="301"/>
      <c r="I8" s="230">
        <v>0</v>
      </c>
      <c r="J8" s="301" t="str">
        <f>IFERROR(I8/H8*100,"")</f>
        <v/>
      </c>
      <c r="K8" s="131">
        <v>0</v>
      </c>
      <c r="L8" s="83">
        <f>IFERROR(I8-K8,"")</f>
        <v>0</v>
      </c>
      <c r="M8" s="131" t="str">
        <f>IFERROR(IF(D8&gt;0,I8/D8*10,""),"")</f>
        <v/>
      </c>
      <c r="N8" s="74" t="str">
        <f>IFERROR(IF(F8&gt;0,K8/F8*10,""),"")</f>
        <v/>
      </c>
      <c r="O8" s="141" t="str">
        <f t="shared" si="1"/>
        <v/>
      </c>
    </row>
    <row r="9" spans="1:18" s="1" customFormat="1" ht="15" hidden="1" customHeight="1" x14ac:dyDescent="0.2">
      <c r="A9" s="101" t="str">
        <f t="shared" si="0"/>
        <v>x</v>
      </c>
      <c r="B9" s="205" t="s">
        <v>5</v>
      </c>
      <c r="C9" s="206">
        <v>0</v>
      </c>
      <c r="D9" s="131">
        <v>0</v>
      </c>
      <c r="E9" s="230">
        <f>IFERROR(D9/C9*100,0)</f>
        <v>0</v>
      </c>
      <c r="F9" s="131">
        <v>0</v>
      </c>
      <c r="G9" s="99">
        <f>IFERROR(D9-F9,"")</f>
        <v>0</v>
      </c>
      <c r="H9" s="301"/>
      <c r="I9" s="230">
        <v>0</v>
      </c>
      <c r="J9" s="301" t="str">
        <f>IFERROR(I9/H9*100,"")</f>
        <v/>
      </c>
      <c r="K9" s="131">
        <v>0</v>
      </c>
      <c r="L9" s="83">
        <f>IFERROR(I9-K9,"")</f>
        <v>0</v>
      </c>
      <c r="M9" s="131" t="str">
        <f>IFERROR(IF(D9&gt;0,I9/D9*10,""),"")</f>
        <v/>
      </c>
      <c r="N9" s="74" t="str">
        <f>IFERROR(IF(F9&gt;0,K9/F9*10,""),"")</f>
        <v/>
      </c>
      <c r="O9" s="141" t="str">
        <f t="shared" si="1"/>
        <v/>
      </c>
    </row>
    <row r="10" spans="1:18" s="1" customFormat="1" ht="15" hidden="1" customHeight="1" x14ac:dyDescent="0.2">
      <c r="A10" s="101" t="str">
        <f t="shared" si="0"/>
        <v>x</v>
      </c>
      <c r="B10" s="205" t="s">
        <v>6</v>
      </c>
      <c r="C10" s="206">
        <v>0</v>
      </c>
      <c r="D10" s="131">
        <v>0</v>
      </c>
      <c r="E10" s="230">
        <f>IFERROR(D10/C10*100,0)</f>
        <v>0</v>
      </c>
      <c r="F10" s="131">
        <v>0</v>
      </c>
      <c r="G10" s="99">
        <f>IFERROR(D10-F10,"")</f>
        <v>0</v>
      </c>
      <c r="H10" s="301"/>
      <c r="I10" s="230">
        <v>0</v>
      </c>
      <c r="J10" s="301" t="str">
        <f>IFERROR(I10/H10*100,"")</f>
        <v/>
      </c>
      <c r="K10" s="131">
        <v>0</v>
      </c>
      <c r="L10" s="83">
        <f>IFERROR(I10-K10,"")</f>
        <v>0</v>
      </c>
      <c r="M10" s="131" t="str">
        <f>IFERROR(IF(D10&gt;0,I10/D10*10,""),"")</f>
        <v/>
      </c>
      <c r="N10" s="74" t="str">
        <f>IFERROR(IF(F10&gt;0,K10/F10*10,""),"")</f>
        <v/>
      </c>
      <c r="O10" s="141" t="str">
        <f t="shared" si="1"/>
        <v/>
      </c>
    </row>
    <row r="11" spans="1:18" s="1" customFormat="1" ht="15" hidden="1" customHeight="1" x14ac:dyDescent="0.2">
      <c r="A11" s="101" t="str">
        <f t="shared" si="0"/>
        <v>x</v>
      </c>
      <c r="B11" s="205" t="s">
        <v>7</v>
      </c>
      <c r="C11" s="206">
        <v>0</v>
      </c>
      <c r="D11" s="131">
        <v>0</v>
      </c>
      <c r="E11" s="230">
        <f>IFERROR(D11/C11*100,0)</f>
        <v>0</v>
      </c>
      <c r="F11" s="131">
        <v>0</v>
      </c>
      <c r="G11" s="99">
        <f>IFERROR(D11-F11,"")</f>
        <v>0</v>
      </c>
      <c r="H11" s="301"/>
      <c r="I11" s="230">
        <v>0</v>
      </c>
      <c r="J11" s="301" t="str">
        <f>IFERROR(I11/H11*100,"")</f>
        <v/>
      </c>
      <c r="K11" s="131">
        <v>0</v>
      </c>
      <c r="L11" s="83">
        <f>IFERROR(I11-K11,"")</f>
        <v>0</v>
      </c>
      <c r="M11" s="131" t="str">
        <f>IFERROR(IF(D11&gt;0,I11/D11*10,""),"")</f>
        <v/>
      </c>
      <c r="N11" s="74" t="str">
        <f>IFERROR(IF(F11&gt;0,K11/F11*10,""),"")</f>
        <v/>
      </c>
      <c r="O11" s="141" t="str">
        <f t="shared" si="1"/>
        <v/>
      </c>
    </row>
    <row r="12" spans="1:18" s="1" customFormat="1" ht="15" hidden="1" customHeight="1" x14ac:dyDescent="0.2">
      <c r="A12" s="101" t="str">
        <f t="shared" si="0"/>
        <v>x</v>
      </c>
      <c r="B12" s="205" t="s">
        <v>8</v>
      </c>
      <c r="C12" s="206">
        <v>0</v>
      </c>
      <c r="D12" s="131">
        <v>0</v>
      </c>
      <c r="E12" s="230">
        <f>IFERROR(D12/C12*100,0)</f>
        <v>0</v>
      </c>
      <c r="F12" s="131">
        <v>0</v>
      </c>
      <c r="G12" s="99">
        <f>IFERROR(D12-F12,"")</f>
        <v>0</v>
      </c>
      <c r="H12" s="301"/>
      <c r="I12" s="230">
        <v>0</v>
      </c>
      <c r="J12" s="301" t="str">
        <f>IFERROR(I12/H12*100,"")</f>
        <v/>
      </c>
      <c r="K12" s="131">
        <v>0</v>
      </c>
      <c r="L12" s="83">
        <f>IFERROR(I12-K12,"")</f>
        <v>0</v>
      </c>
      <c r="M12" s="131" t="str">
        <f>IFERROR(IF(D12&gt;0,I12/D12*10,""),"")</f>
        <v/>
      </c>
      <c r="N12" s="74" t="str">
        <f>IFERROR(IF(F12&gt;0,K12/F12*10,""),"")</f>
        <v/>
      </c>
      <c r="O12" s="141" t="str">
        <f t="shared" si="1"/>
        <v/>
      </c>
      <c r="P12" s="18"/>
      <c r="Q12" s="18"/>
    </row>
    <row r="13" spans="1:18" s="1" customFormat="1" ht="15" hidden="1" customHeight="1" x14ac:dyDescent="0.2">
      <c r="A13" s="101" t="str">
        <f t="shared" si="0"/>
        <v>x</v>
      </c>
      <c r="B13" s="205" t="s">
        <v>9</v>
      </c>
      <c r="C13" s="206">
        <v>0</v>
      </c>
      <c r="D13" s="131">
        <v>0</v>
      </c>
      <c r="E13" s="230">
        <f>IFERROR(D13/C13*100,0)</f>
        <v>0</v>
      </c>
      <c r="F13" s="131">
        <v>0</v>
      </c>
      <c r="G13" s="99">
        <f>IFERROR(D13-F13,"")</f>
        <v>0</v>
      </c>
      <c r="H13" s="301"/>
      <c r="I13" s="230">
        <v>0</v>
      </c>
      <c r="J13" s="301" t="str">
        <f>IFERROR(I13/H13*100,"")</f>
        <v/>
      </c>
      <c r="K13" s="131">
        <v>0</v>
      </c>
      <c r="L13" s="83">
        <f>IFERROR(I13-K13,"")</f>
        <v>0</v>
      </c>
      <c r="M13" s="131" t="str">
        <f>IFERROR(IF(D13&gt;0,I13/D13*10,""),"")</f>
        <v/>
      </c>
      <c r="N13" s="74" t="str">
        <f>IFERROR(IF(F13&gt;0,K13/F13*10,""),"")</f>
        <v/>
      </c>
      <c r="O13" s="141" t="str">
        <f t="shared" si="1"/>
        <v/>
      </c>
    </row>
    <row r="14" spans="1:18" s="1" customFormat="1" ht="15" hidden="1" customHeight="1" x14ac:dyDescent="0.2">
      <c r="A14" s="101" t="str">
        <f t="shared" si="0"/>
        <v>x</v>
      </c>
      <c r="B14" s="205" t="s">
        <v>10</v>
      </c>
      <c r="C14" s="206">
        <v>0</v>
      </c>
      <c r="D14" s="131">
        <v>0</v>
      </c>
      <c r="E14" s="230">
        <f>IFERROR(D14/C14*100,0)</f>
        <v>0</v>
      </c>
      <c r="F14" s="131">
        <v>0</v>
      </c>
      <c r="G14" s="99">
        <f>IFERROR(D14-F14,"")</f>
        <v>0</v>
      </c>
      <c r="H14" s="301"/>
      <c r="I14" s="230">
        <v>0</v>
      </c>
      <c r="J14" s="301" t="str">
        <f>IFERROR(I14/H14*100,"")</f>
        <v/>
      </c>
      <c r="K14" s="131">
        <v>0</v>
      </c>
      <c r="L14" s="83">
        <f>IFERROR(I14-K14,"")</f>
        <v>0</v>
      </c>
      <c r="M14" s="131" t="str">
        <f>IFERROR(IF(D14&gt;0,I14/D14*10,""),"")</f>
        <v/>
      </c>
      <c r="N14" s="74" t="str">
        <f>IFERROR(IF(F14&gt;0,K14/F14*10,""),"")</f>
        <v/>
      </c>
      <c r="O14" s="141" t="str">
        <f t="shared" si="1"/>
        <v/>
      </c>
    </row>
    <row r="15" spans="1:18" s="1" customFormat="1" ht="15" hidden="1" customHeight="1" x14ac:dyDescent="0.2">
      <c r="A15" s="101" t="str">
        <f t="shared" si="0"/>
        <v>x</v>
      </c>
      <c r="B15" s="205" t="s">
        <v>11</v>
      </c>
      <c r="C15" s="206">
        <v>0</v>
      </c>
      <c r="D15" s="131">
        <v>0</v>
      </c>
      <c r="E15" s="230">
        <f>IFERROR(D15/C15*100,0)</f>
        <v>0</v>
      </c>
      <c r="F15" s="131">
        <v>0</v>
      </c>
      <c r="G15" s="99">
        <f>IFERROR(D15-F15,"")</f>
        <v>0</v>
      </c>
      <c r="H15" s="301"/>
      <c r="I15" s="230">
        <v>0</v>
      </c>
      <c r="J15" s="301" t="str">
        <f>IFERROR(I15/H15*100,"")</f>
        <v/>
      </c>
      <c r="K15" s="131">
        <v>0</v>
      </c>
      <c r="L15" s="83">
        <f>IFERROR(I15-K15,"")</f>
        <v>0</v>
      </c>
      <c r="M15" s="131" t="str">
        <f>IFERROR(IF(D15&gt;0,I15/D15*10,""),"")</f>
        <v/>
      </c>
      <c r="N15" s="74" t="str">
        <f>IFERROR(IF(F15&gt;0,K15/F15*10,""),"")</f>
        <v/>
      </c>
      <c r="O15" s="141" t="str">
        <f t="shared" si="1"/>
        <v/>
      </c>
    </row>
    <row r="16" spans="1:18" s="1" customFormat="1" ht="15" hidden="1" customHeight="1" x14ac:dyDescent="0.2">
      <c r="A16" s="101" t="str">
        <f t="shared" si="0"/>
        <v>x</v>
      </c>
      <c r="B16" s="205" t="s">
        <v>58</v>
      </c>
      <c r="C16" s="206">
        <v>0</v>
      </c>
      <c r="D16" s="131">
        <v>0</v>
      </c>
      <c r="E16" s="230">
        <f>IFERROR(D16/C16*100,0)</f>
        <v>0</v>
      </c>
      <c r="F16" s="131">
        <v>0</v>
      </c>
      <c r="G16" s="99">
        <f>IFERROR(D16-F16,"")</f>
        <v>0</v>
      </c>
      <c r="H16" s="301"/>
      <c r="I16" s="230">
        <v>0</v>
      </c>
      <c r="J16" s="301" t="str">
        <f>IFERROR(I16/H16*100,"")</f>
        <v/>
      </c>
      <c r="K16" s="131">
        <v>0</v>
      </c>
      <c r="L16" s="83">
        <f>IFERROR(I16-K16,"")</f>
        <v>0</v>
      </c>
      <c r="M16" s="131" t="str">
        <f>IFERROR(IF(D16&gt;0,I16/D16*10,""),"")</f>
        <v/>
      </c>
      <c r="N16" s="74" t="str">
        <f>IFERROR(IF(F16&gt;0,K16/F16*10,""),"")</f>
        <v/>
      </c>
      <c r="O16" s="141" t="str">
        <f t="shared" si="1"/>
        <v/>
      </c>
    </row>
    <row r="17" spans="1:15" s="1" customFormat="1" ht="15" hidden="1" customHeight="1" x14ac:dyDescent="0.2">
      <c r="A17" s="101" t="str">
        <f t="shared" si="0"/>
        <v>x</v>
      </c>
      <c r="B17" s="205" t="s">
        <v>12</v>
      </c>
      <c r="C17" s="206">
        <v>0</v>
      </c>
      <c r="D17" s="131">
        <v>0</v>
      </c>
      <c r="E17" s="230">
        <f>IFERROR(D17/C17*100,0)</f>
        <v>0</v>
      </c>
      <c r="F17" s="131">
        <v>0</v>
      </c>
      <c r="G17" s="99">
        <f>IFERROR(D17-F17,"")</f>
        <v>0</v>
      </c>
      <c r="H17" s="301"/>
      <c r="I17" s="230">
        <v>0</v>
      </c>
      <c r="J17" s="301" t="str">
        <f>IFERROR(I17/H17*100,"")</f>
        <v/>
      </c>
      <c r="K17" s="131">
        <v>0</v>
      </c>
      <c r="L17" s="83">
        <f>IFERROR(I17-K17,"")</f>
        <v>0</v>
      </c>
      <c r="M17" s="131" t="str">
        <f>IFERROR(IF(D17&gt;0,I17/D17*10,""),"")</f>
        <v/>
      </c>
      <c r="N17" s="74" t="str">
        <f>IFERROR(IF(F17&gt;0,K17/F17*10,""),"")</f>
        <v/>
      </c>
      <c r="O17" s="141" t="str">
        <f t="shared" si="1"/>
        <v/>
      </c>
    </row>
    <row r="18" spans="1:15" s="1" customFormat="1" ht="15" hidden="1" customHeight="1" x14ac:dyDescent="0.2">
      <c r="A18" s="101" t="str">
        <f t="shared" si="0"/>
        <v>x</v>
      </c>
      <c r="B18" s="205" t="s">
        <v>13</v>
      </c>
      <c r="C18" s="206">
        <v>0</v>
      </c>
      <c r="D18" s="131">
        <v>0</v>
      </c>
      <c r="E18" s="230">
        <f>IFERROR(D18/C18*100,0)</f>
        <v>0</v>
      </c>
      <c r="F18" s="131">
        <v>0</v>
      </c>
      <c r="G18" s="99">
        <f>IFERROR(D18-F18,"")</f>
        <v>0</v>
      </c>
      <c r="H18" s="301"/>
      <c r="I18" s="230">
        <v>0</v>
      </c>
      <c r="J18" s="301" t="str">
        <f>IFERROR(I18/H18*100,"")</f>
        <v/>
      </c>
      <c r="K18" s="131">
        <v>0</v>
      </c>
      <c r="L18" s="83">
        <f>IFERROR(I18-K18,"")</f>
        <v>0</v>
      </c>
      <c r="M18" s="131" t="str">
        <f>IFERROR(IF(D18&gt;0,I18/D18*10,""),"")</f>
        <v/>
      </c>
      <c r="N18" s="74" t="str">
        <f>IFERROR(IF(F18&gt;0,K18/F18*10,""),"")</f>
        <v/>
      </c>
      <c r="O18" s="141" t="str">
        <f t="shared" si="1"/>
        <v/>
      </c>
    </row>
    <row r="19" spans="1:15" s="1" customFormat="1" ht="15" hidden="1" customHeight="1" x14ac:dyDescent="0.2">
      <c r="A19" s="101" t="str">
        <f t="shared" si="0"/>
        <v>x</v>
      </c>
      <c r="B19" s="205" t="s">
        <v>14</v>
      </c>
      <c r="C19" s="206">
        <v>0</v>
      </c>
      <c r="D19" s="131">
        <v>0</v>
      </c>
      <c r="E19" s="230">
        <f>IFERROR(D19/C19*100,0)</f>
        <v>0</v>
      </c>
      <c r="F19" s="131">
        <v>0</v>
      </c>
      <c r="G19" s="99">
        <f>IFERROR(D19-F19,"")</f>
        <v>0</v>
      </c>
      <c r="H19" s="301"/>
      <c r="I19" s="230">
        <v>0</v>
      </c>
      <c r="J19" s="301" t="str">
        <f>IFERROR(I19/H19*100,"")</f>
        <v/>
      </c>
      <c r="K19" s="131">
        <v>0</v>
      </c>
      <c r="L19" s="83">
        <f>IFERROR(I19-K19,"")</f>
        <v>0</v>
      </c>
      <c r="M19" s="131" t="str">
        <f>IFERROR(IF(D19&gt;0,I19/D19*10,""),"")</f>
        <v/>
      </c>
      <c r="N19" s="74" t="str">
        <f>IFERROR(IF(F19&gt;0,K19/F19*10,""),"")</f>
        <v/>
      </c>
      <c r="O19" s="141" t="str">
        <f t="shared" si="1"/>
        <v/>
      </c>
    </row>
    <row r="20" spans="1:15" s="1" customFormat="1" ht="15" hidden="1" customHeight="1" x14ac:dyDescent="0.2">
      <c r="A20" s="101" t="str">
        <f t="shared" si="0"/>
        <v>x</v>
      </c>
      <c r="B20" s="205" t="s">
        <v>15</v>
      </c>
      <c r="C20" s="206">
        <v>0</v>
      </c>
      <c r="D20" s="131">
        <v>0</v>
      </c>
      <c r="E20" s="230">
        <f>IFERROR(D20/C20*100,0)</f>
        <v>0</v>
      </c>
      <c r="F20" s="131">
        <v>0</v>
      </c>
      <c r="G20" s="99">
        <f>IFERROR(D20-F20,"")</f>
        <v>0</v>
      </c>
      <c r="H20" s="301"/>
      <c r="I20" s="230">
        <v>0</v>
      </c>
      <c r="J20" s="301" t="str">
        <f>IFERROR(I20/H20*100,"")</f>
        <v/>
      </c>
      <c r="K20" s="131">
        <v>0</v>
      </c>
      <c r="L20" s="83">
        <f>IFERROR(I20-K20,"")</f>
        <v>0</v>
      </c>
      <c r="M20" s="131" t="str">
        <f>IFERROR(IF(D20&gt;0,I20/D20*10,""),"")</f>
        <v/>
      </c>
      <c r="N20" s="74" t="str">
        <f>IFERROR(IF(F20&gt;0,K20/F20*10,""),"")</f>
        <v/>
      </c>
      <c r="O20" s="141" t="str">
        <f t="shared" si="1"/>
        <v/>
      </c>
    </row>
    <row r="21" spans="1:15" s="1" customFormat="1" ht="15" hidden="1" customHeight="1" x14ac:dyDescent="0.2">
      <c r="A21" s="101" t="str">
        <f t="shared" si="0"/>
        <v>x</v>
      </c>
      <c r="B21" s="205" t="s">
        <v>16</v>
      </c>
      <c r="C21" s="206">
        <v>0</v>
      </c>
      <c r="D21" s="131">
        <v>0</v>
      </c>
      <c r="E21" s="230">
        <f>IFERROR(D21/C21*100,0)</f>
        <v>0</v>
      </c>
      <c r="F21" s="131">
        <v>0</v>
      </c>
      <c r="G21" s="99">
        <f>IFERROR(D21-F21,"")</f>
        <v>0</v>
      </c>
      <c r="H21" s="301"/>
      <c r="I21" s="230">
        <v>0</v>
      </c>
      <c r="J21" s="301" t="str">
        <f>IFERROR(I21/H21*100,"")</f>
        <v/>
      </c>
      <c r="K21" s="131">
        <v>0</v>
      </c>
      <c r="L21" s="83">
        <f>IFERROR(I21-K21,"")</f>
        <v>0</v>
      </c>
      <c r="M21" s="131" t="str">
        <f>IFERROR(IF(D21&gt;0,I21/D21*10,""),"")</f>
        <v/>
      </c>
      <c r="N21" s="74" t="str">
        <f>IFERROR(IF(F21&gt;0,K21/F21*10,""),"")</f>
        <v/>
      </c>
      <c r="O21" s="141" t="str">
        <f t="shared" si="1"/>
        <v/>
      </c>
    </row>
    <row r="22" spans="1:15" s="1" customFormat="1" ht="15" hidden="1" customHeight="1" x14ac:dyDescent="0.2">
      <c r="A22" s="101" t="str">
        <f t="shared" si="0"/>
        <v>x</v>
      </c>
      <c r="B22" s="205" t="s">
        <v>17</v>
      </c>
      <c r="C22" s="206">
        <v>0</v>
      </c>
      <c r="D22" s="131">
        <v>0</v>
      </c>
      <c r="E22" s="230">
        <f>IFERROR(D22/C22*100,0)</f>
        <v>0</v>
      </c>
      <c r="F22" s="131">
        <v>0</v>
      </c>
      <c r="G22" s="99">
        <f>IFERROR(D22-F22,"")</f>
        <v>0</v>
      </c>
      <c r="H22" s="301"/>
      <c r="I22" s="230">
        <v>0</v>
      </c>
      <c r="J22" s="301" t="str">
        <f>IFERROR(I22/H22*100,"")</f>
        <v/>
      </c>
      <c r="K22" s="131">
        <v>0</v>
      </c>
      <c r="L22" s="83">
        <f>IFERROR(I22-K22,"")</f>
        <v>0</v>
      </c>
      <c r="M22" s="131" t="str">
        <f>IFERROR(IF(D22&gt;0,I22/D22*10,""),"")</f>
        <v/>
      </c>
      <c r="N22" s="74" t="str">
        <f>IFERROR(IF(F22&gt;0,K22/F22*10,""),"")</f>
        <v/>
      </c>
      <c r="O22" s="141" t="str">
        <f t="shared" si="1"/>
        <v/>
      </c>
    </row>
    <row r="23" spans="1:15" s="1" customFormat="1" ht="15" hidden="1" customHeight="1" x14ac:dyDescent="0.2">
      <c r="A23" s="101" t="str">
        <f t="shared" si="0"/>
        <v>x</v>
      </c>
      <c r="B23" s="205" t="s">
        <v>18</v>
      </c>
      <c r="C23" s="206">
        <v>0</v>
      </c>
      <c r="D23" s="131">
        <v>0</v>
      </c>
      <c r="E23" s="230">
        <f>IFERROR(D23/C23*100,0)</f>
        <v>0</v>
      </c>
      <c r="F23" s="131">
        <v>0</v>
      </c>
      <c r="G23" s="99">
        <f>IFERROR(D23-F23,"")</f>
        <v>0</v>
      </c>
      <c r="H23" s="301"/>
      <c r="I23" s="230">
        <v>0</v>
      </c>
      <c r="J23" s="301" t="str">
        <f>IFERROR(I23/H23*100,"")</f>
        <v/>
      </c>
      <c r="K23" s="131">
        <v>0</v>
      </c>
      <c r="L23" s="83">
        <f>IFERROR(I23-K23,"")</f>
        <v>0</v>
      </c>
      <c r="M23" s="131" t="str">
        <f>IFERROR(IF(D23&gt;0,I23/D23*10,""),"")</f>
        <v/>
      </c>
      <c r="N23" s="74" t="str">
        <f>IFERROR(IF(F23&gt;0,K23/F23*10,""),"")</f>
        <v/>
      </c>
      <c r="O23" s="141" t="str">
        <f t="shared" si="1"/>
        <v/>
      </c>
    </row>
    <row r="24" spans="1:15" s="1" customFormat="1" ht="15" hidden="1" customHeight="1" x14ac:dyDescent="0.2">
      <c r="A24" s="101" t="e">
        <f t="shared" si="0"/>
        <v>#VALUE!</v>
      </c>
      <c r="B24" s="205" t="s">
        <v>136</v>
      </c>
      <c r="C24" s="206">
        <v>0</v>
      </c>
      <c r="D24" s="131" t="e">
        <v>#VALUE!</v>
      </c>
      <c r="E24" s="230">
        <f>IFERROR(D24/C24*100,0)</f>
        <v>0</v>
      </c>
      <c r="F24" s="131" t="e">
        <v>#VALUE!</v>
      </c>
      <c r="G24" s="99" t="str">
        <f>IFERROR(D24-F24,"")</f>
        <v/>
      </c>
      <c r="H24" s="301"/>
      <c r="I24" s="230" t="e">
        <v>#VALUE!</v>
      </c>
      <c r="J24" s="301" t="str">
        <f>IFERROR(I24/H24*100,"")</f>
        <v/>
      </c>
      <c r="K24" s="131" t="s">
        <v>136</v>
      </c>
      <c r="L24" s="83" t="str">
        <f>IFERROR(I24-K24,"")</f>
        <v/>
      </c>
      <c r="M24" s="131" t="str">
        <f>IFERROR(IF(D24&gt;0,I24/D24*10,""),"")</f>
        <v/>
      </c>
      <c r="N24" s="74" t="str">
        <f>IFERROR(IF(F24&gt;0,K24/F24*10,""),"")</f>
        <v/>
      </c>
      <c r="O24" s="141" t="str">
        <f t="shared" si="1"/>
        <v/>
      </c>
    </row>
    <row r="25" spans="1:15" s="13" customFormat="1" ht="15.75" hidden="1" customHeight="1" x14ac:dyDescent="0.25">
      <c r="A25" s="101" t="str">
        <f t="shared" si="0"/>
        <v>x</v>
      </c>
      <c r="B25" s="203" t="s">
        <v>19</v>
      </c>
      <c r="C25" s="204">
        <v>0</v>
      </c>
      <c r="D25" s="24">
        <v>0</v>
      </c>
      <c r="E25" s="236">
        <f>IFERROR(D25/C25*100,0)</f>
        <v>0</v>
      </c>
      <c r="F25" s="24">
        <v>0</v>
      </c>
      <c r="G25" s="98">
        <f>D25-F25</f>
        <v>0</v>
      </c>
      <c r="H25" s="236">
        <v>0</v>
      </c>
      <c r="I25" s="237">
        <v>0</v>
      </c>
      <c r="J25" s="237" t="str">
        <f>IFERROR(I25/H25*100,"")</f>
        <v/>
      </c>
      <c r="K25" s="229">
        <f>SUM(K26:K35)</f>
        <v>0</v>
      </c>
      <c r="L25" s="25">
        <f>I25-K25</f>
        <v>0</v>
      </c>
      <c r="M25" s="24" t="str">
        <f>IF(D25&gt;0,I25/D25*10,"")</f>
        <v/>
      </c>
      <c r="N25" s="21" t="str">
        <f>IF(F25&gt;0,K25/F25*10,"")</f>
        <v/>
      </c>
      <c r="O25" s="98" t="str">
        <f t="shared" si="1"/>
        <v/>
      </c>
    </row>
    <row r="26" spans="1:15" s="1" customFormat="1" ht="15" hidden="1" customHeight="1" x14ac:dyDescent="0.2">
      <c r="A26" s="101" t="str">
        <f t="shared" si="0"/>
        <v>x</v>
      </c>
      <c r="B26" s="205" t="s">
        <v>137</v>
      </c>
      <c r="C26" s="206">
        <v>0</v>
      </c>
      <c r="D26" s="131">
        <v>0</v>
      </c>
      <c r="E26" s="230">
        <f>IFERROR(D26/C26*100,0)</f>
        <v>0</v>
      </c>
      <c r="F26" s="131">
        <v>0</v>
      </c>
      <c r="G26" s="99">
        <f>IFERROR(D26-F26,"")</f>
        <v>0</v>
      </c>
      <c r="H26" s="301"/>
      <c r="I26" s="230">
        <v>0</v>
      </c>
      <c r="J26" s="301" t="str">
        <f>IFERROR(I26/H26*100,"")</f>
        <v/>
      </c>
      <c r="K26" s="131">
        <v>0</v>
      </c>
      <c r="L26" s="83">
        <f>IFERROR(I26-K26,"")</f>
        <v>0</v>
      </c>
      <c r="M26" s="131" t="str">
        <f>IFERROR(IF(D26&gt;0,I26/D26*10,""),"")</f>
        <v/>
      </c>
      <c r="N26" s="74" t="str">
        <f>IFERROR(IF(F26&gt;0,K26/F26*10,""),"")</f>
        <v/>
      </c>
      <c r="O26" s="141" t="str">
        <f t="shared" si="1"/>
        <v/>
      </c>
    </row>
    <row r="27" spans="1:15" s="1" customFormat="1" ht="15" hidden="1" customHeight="1" x14ac:dyDescent="0.2">
      <c r="A27" s="101" t="str">
        <f t="shared" si="0"/>
        <v>x</v>
      </c>
      <c r="B27" s="205" t="s">
        <v>20</v>
      </c>
      <c r="C27" s="206">
        <v>0</v>
      </c>
      <c r="D27" s="131">
        <v>0</v>
      </c>
      <c r="E27" s="230">
        <f>IFERROR(D27/C27*100,0)</f>
        <v>0</v>
      </c>
      <c r="F27" s="131">
        <v>0</v>
      </c>
      <c r="G27" s="99">
        <f>IFERROR(D27-F27,"")</f>
        <v>0</v>
      </c>
      <c r="H27" s="301"/>
      <c r="I27" s="230">
        <v>0</v>
      </c>
      <c r="J27" s="301" t="str">
        <f>IFERROR(I27/H27*100,"")</f>
        <v/>
      </c>
      <c r="K27" s="131">
        <v>0</v>
      </c>
      <c r="L27" s="83">
        <f>IFERROR(I27-K27,"")</f>
        <v>0</v>
      </c>
      <c r="M27" s="131" t="str">
        <f>IFERROR(IF(D27&gt;0,I27/D27*10,""),"")</f>
        <v/>
      </c>
      <c r="N27" s="74" t="str">
        <f>IFERROR(IF(F27&gt;0,K27/F27*10,""),"")</f>
        <v/>
      </c>
      <c r="O27" s="141" t="str">
        <f t="shared" si="1"/>
        <v/>
      </c>
    </row>
    <row r="28" spans="1:15" s="1" customFormat="1" ht="15" hidden="1" customHeight="1" x14ac:dyDescent="0.2">
      <c r="A28" s="101" t="str">
        <f t="shared" si="0"/>
        <v>x</v>
      </c>
      <c r="B28" s="205" t="s">
        <v>21</v>
      </c>
      <c r="C28" s="206">
        <v>0</v>
      </c>
      <c r="D28" s="131">
        <v>0</v>
      </c>
      <c r="E28" s="230">
        <f>IFERROR(D28/C28*100,0)</f>
        <v>0</v>
      </c>
      <c r="F28" s="131">
        <v>0</v>
      </c>
      <c r="G28" s="99">
        <f>IFERROR(D28-F28,"")</f>
        <v>0</v>
      </c>
      <c r="H28" s="301"/>
      <c r="I28" s="230">
        <v>0</v>
      </c>
      <c r="J28" s="301" t="str">
        <f>IFERROR(I28/H28*100,"")</f>
        <v/>
      </c>
      <c r="K28" s="131">
        <v>0</v>
      </c>
      <c r="L28" s="83">
        <f>IFERROR(I28-K28,"")</f>
        <v>0</v>
      </c>
      <c r="M28" s="131" t="str">
        <f>IFERROR(IF(D28&gt;0,I28/D28*10,""),"")</f>
        <v/>
      </c>
      <c r="N28" s="74" t="str">
        <f>IFERROR(IF(F28&gt;0,K28/F28*10,""),"")</f>
        <v/>
      </c>
      <c r="O28" s="141" t="str">
        <f t="shared" si="1"/>
        <v/>
      </c>
    </row>
    <row r="29" spans="1:15" s="1" customFormat="1" ht="15" hidden="1" customHeight="1" x14ac:dyDescent="0.2">
      <c r="A29" s="101" t="e">
        <f t="shared" si="0"/>
        <v>#VALUE!</v>
      </c>
      <c r="B29" s="205" t="s">
        <v>136</v>
      </c>
      <c r="C29" s="206"/>
      <c r="D29" s="131" t="e">
        <v>#VALUE!</v>
      </c>
      <c r="E29" s="230">
        <f>IFERROR(D29/C29*100,0)</f>
        <v>0</v>
      </c>
      <c r="F29" s="131" t="e">
        <v>#VALUE!</v>
      </c>
      <c r="G29" s="99" t="str">
        <f>IFERROR(D29-F29,"")</f>
        <v/>
      </c>
      <c r="H29" s="301"/>
      <c r="I29" s="230" t="e">
        <v>#VALUE!</v>
      </c>
      <c r="J29" s="301" t="str">
        <f>IFERROR(I29/H29*100,"")</f>
        <v/>
      </c>
      <c r="K29" s="131" t="s">
        <v>136</v>
      </c>
      <c r="L29" s="83" t="str">
        <f>IFERROR(I29-K29,"")</f>
        <v/>
      </c>
      <c r="M29" s="131" t="str">
        <f>IFERROR(IF(D29&gt;0,I29/D29*10,""),"")</f>
        <v/>
      </c>
      <c r="N29" s="74" t="str">
        <f>IFERROR(IF(F29&gt;0,K29/F29*10,""),"")</f>
        <v/>
      </c>
      <c r="O29" s="141" t="str">
        <f t="shared" si="1"/>
        <v/>
      </c>
    </row>
    <row r="30" spans="1:15" s="1" customFormat="1" ht="15" hidden="1" customHeight="1" x14ac:dyDescent="0.2">
      <c r="A30" s="101" t="str">
        <f t="shared" si="0"/>
        <v>x</v>
      </c>
      <c r="B30" s="205" t="s">
        <v>22</v>
      </c>
      <c r="C30" s="206">
        <v>0</v>
      </c>
      <c r="D30" s="131">
        <v>0</v>
      </c>
      <c r="E30" s="230">
        <f>IFERROR(D30/C30*100,0)</f>
        <v>0</v>
      </c>
      <c r="F30" s="131">
        <v>0</v>
      </c>
      <c r="G30" s="99">
        <f>IFERROR(D30-F30,"")</f>
        <v>0</v>
      </c>
      <c r="H30" s="301"/>
      <c r="I30" s="230">
        <v>0</v>
      </c>
      <c r="J30" s="301" t="str">
        <f>IFERROR(I30/H30*100,"")</f>
        <v/>
      </c>
      <c r="K30" s="131">
        <v>0</v>
      </c>
      <c r="L30" s="83">
        <f>IFERROR(I30-K30,"")</f>
        <v>0</v>
      </c>
      <c r="M30" s="131" t="str">
        <f>IFERROR(IF(D30&gt;0,I30/D30*10,""),"")</f>
        <v/>
      </c>
      <c r="N30" s="74" t="str">
        <f>IFERROR(IF(F30&gt;0,K30/F30*10,""),"")</f>
        <v/>
      </c>
      <c r="O30" s="141" t="str">
        <f t="shared" si="1"/>
        <v/>
      </c>
    </row>
    <row r="31" spans="1:15" s="1" customFormat="1" ht="15" hidden="1" customHeight="1" x14ac:dyDescent="0.2">
      <c r="A31" s="101" t="str">
        <f t="shared" si="0"/>
        <v>x</v>
      </c>
      <c r="B31" s="205" t="s">
        <v>83</v>
      </c>
      <c r="C31" s="206">
        <v>0</v>
      </c>
      <c r="D31" s="131">
        <v>0</v>
      </c>
      <c r="E31" s="230">
        <f>IFERROR(D31/C31*100,0)</f>
        <v>0</v>
      </c>
      <c r="F31" s="131">
        <v>0</v>
      </c>
      <c r="G31" s="99">
        <f>IFERROR(D31-F31,"")</f>
        <v>0</v>
      </c>
      <c r="H31" s="301"/>
      <c r="I31" s="230">
        <v>0</v>
      </c>
      <c r="J31" s="301" t="str">
        <f>IFERROR(I31/H31*100,"")</f>
        <v/>
      </c>
      <c r="K31" s="131">
        <v>0</v>
      </c>
      <c r="L31" s="83">
        <f>IFERROR(I31-K31,"")</f>
        <v>0</v>
      </c>
      <c r="M31" s="131" t="str">
        <f>IFERROR(IF(D31&gt;0,I31/D31*10,""),"")</f>
        <v/>
      </c>
      <c r="N31" s="74" t="str">
        <f>IFERROR(IF(F31&gt;0,K31/F31*10,""),"")</f>
        <v/>
      </c>
      <c r="O31" s="141" t="str">
        <f t="shared" si="1"/>
        <v/>
      </c>
    </row>
    <row r="32" spans="1:15" s="1" customFormat="1" ht="15" hidden="1" customHeight="1" x14ac:dyDescent="0.2">
      <c r="A32" s="101" t="str">
        <f t="shared" si="0"/>
        <v>x</v>
      </c>
      <c r="B32" s="205" t="s">
        <v>23</v>
      </c>
      <c r="C32" s="206">
        <v>0</v>
      </c>
      <c r="D32" s="131">
        <v>0</v>
      </c>
      <c r="E32" s="230">
        <f>IFERROR(D32/C32*100,0)</f>
        <v>0</v>
      </c>
      <c r="F32" s="131">
        <v>0</v>
      </c>
      <c r="G32" s="99">
        <f>IFERROR(D32-F32,"")</f>
        <v>0</v>
      </c>
      <c r="H32" s="301"/>
      <c r="I32" s="230">
        <v>0</v>
      </c>
      <c r="J32" s="301" t="str">
        <f>IFERROR(I32/H32*100,"")</f>
        <v/>
      </c>
      <c r="K32" s="131">
        <v>0</v>
      </c>
      <c r="L32" s="83">
        <f>IFERROR(I32-K32,"")</f>
        <v>0</v>
      </c>
      <c r="M32" s="131" t="str">
        <f>IFERROR(IF(D32&gt;0,I32/D32*10,""),"")</f>
        <v/>
      </c>
      <c r="N32" s="74" t="str">
        <f>IFERROR(IF(F32&gt;0,K32/F32*10,""),"")</f>
        <v/>
      </c>
      <c r="O32" s="141" t="str">
        <f t="shared" si="1"/>
        <v/>
      </c>
    </row>
    <row r="33" spans="1:17" s="1" customFormat="1" ht="15" hidden="1" customHeight="1" x14ac:dyDescent="0.2">
      <c r="A33" s="101" t="str">
        <f t="shared" si="0"/>
        <v>x</v>
      </c>
      <c r="B33" s="205" t="s">
        <v>24</v>
      </c>
      <c r="C33" s="206">
        <v>0</v>
      </c>
      <c r="D33" s="131">
        <v>0</v>
      </c>
      <c r="E33" s="230">
        <f>IFERROR(D33/C33*100,0)</f>
        <v>0</v>
      </c>
      <c r="F33" s="131">
        <v>0</v>
      </c>
      <c r="G33" s="99">
        <f>IFERROR(D33-F33,"")</f>
        <v>0</v>
      </c>
      <c r="H33" s="301"/>
      <c r="I33" s="230">
        <v>0</v>
      </c>
      <c r="J33" s="301" t="str">
        <f>IFERROR(I33/H33*100,"")</f>
        <v/>
      </c>
      <c r="K33" s="131">
        <v>0</v>
      </c>
      <c r="L33" s="83">
        <f>IFERROR(I33-K33,"")</f>
        <v>0</v>
      </c>
      <c r="M33" s="131" t="str">
        <f>IFERROR(IF(D33&gt;0,I33/D33*10,""),"")</f>
        <v/>
      </c>
      <c r="N33" s="74" t="str">
        <f>IFERROR(IF(F33&gt;0,K33/F33*10,""),"")</f>
        <v/>
      </c>
      <c r="O33" s="141" t="str">
        <f t="shared" si="1"/>
        <v/>
      </c>
    </row>
    <row r="34" spans="1:17" s="1" customFormat="1" ht="15" hidden="1" customHeight="1" x14ac:dyDescent="0.2">
      <c r="A34" s="101" t="str">
        <f t="shared" si="0"/>
        <v>x</v>
      </c>
      <c r="B34" s="205" t="s">
        <v>25</v>
      </c>
      <c r="C34" s="206">
        <v>0</v>
      </c>
      <c r="D34" s="131">
        <v>0</v>
      </c>
      <c r="E34" s="230">
        <f>IFERROR(D34/C34*100,0)</f>
        <v>0</v>
      </c>
      <c r="F34" s="131">
        <v>0</v>
      </c>
      <c r="G34" s="99">
        <f>IFERROR(D34-F34,"")</f>
        <v>0</v>
      </c>
      <c r="H34" s="301"/>
      <c r="I34" s="230">
        <v>0</v>
      </c>
      <c r="J34" s="301" t="str">
        <f>IFERROR(I34/H34*100,"")</f>
        <v/>
      </c>
      <c r="K34" s="131">
        <v>0</v>
      </c>
      <c r="L34" s="83">
        <f>IFERROR(I34-K34,"")</f>
        <v>0</v>
      </c>
      <c r="M34" s="131" t="str">
        <f>IFERROR(IF(D34&gt;0,I34/D34*10,""),"")</f>
        <v/>
      </c>
      <c r="N34" s="74" t="str">
        <f>IFERROR(IF(F34&gt;0,K34/F34*10,""),"")</f>
        <v/>
      </c>
      <c r="O34" s="141" t="str">
        <f t="shared" si="1"/>
        <v/>
      </c>
    </row>
    <row r="35" spans="1:17" s="1" customFormat="1" ht="15" hidden="1" customHeight="1" x14ac:dyDescent="0.2">
      <c r="A35" s="101" t="str">
        <f t="shared" si="0"/>
        <v>x</v>
      </c>
      <c r="B35" s="205" t="s">
        <v>26</v>
      </c>
      <c r="C35" s="206">
        <v>0</v>
      </c>
      <c r="D35" s="131">
        <v>0</v>
      </c>
      <c r="E35" s="230">
        <f>IFERROR(D35/C35*100,0)</f>
        <v>0</v>
      </c>
      <c r="F35" s="131">
        <v>0</v>
      </c>
      <c r="G35" s="99">
        <f>IFERROR(D35-F35,"")</f>
        <v>0</v>
      </c>
      <c r="H35" s="301">
        <v>0</v>
      </c>
      <c r="I35" s="230">
        <v>0</v>
      </c>
      <c r="J35" s="301" t="str">
        <f>IFERROR(I35/H35*100,"")</f>
        <v/>
      </c>
      <c r="K35" s="131">
        <v>0</v>
      </c>
      <c r="L35" s="83">
        <f>IFERROR(I35-K35,"")</f>
        <v>0</v>
      </c>
      <c r="M35" s="131" t="str">
        <f>IFERROR(IF(D35&gt;0,I35/D35*10,""),"")</f>
        <v/>
      </c>
      <c r="N35" s="74" t="str">
        <f>IFERROR(IF(F35&gt;0,K35/F35*10,""),"")</f>
        <v/>
      </c>
      <c r="O35" s="141" t="str">
        <f t="shared" si="1"/>
        <v/>
      </c>
    </row>
    <row r="36" spans="1:17" s="13" customFormat="1" ht="15.75" x14ac:dyDescent="0.25">
      <c r="A36" s="101">
        <f t="shared" si="0"/>
        <v>80.123875999999996</v>
      </c>
      <c r="B36" s="203" t="s">
        <v>59</v>
      </c>
      <c r="C36" s="204">
        <v>130.63919000000001</v>
      </c>
      <c r="D36" s="24">
        <v>80.123875999999996</v>
      </c>
      <c r="E36" s="236">
        <f>IFERROR(D36/C36*100,0)</f>
        <v>61.332189827570105</v>
      </c>
      <c r="F36" s="24">
        <v>99.123192000000003</v>
      </c>
      <c r="G36" s="98">
        <f>D36-F36</f>
        <v>-18.999316000000007</v>
      </c>
      <c r="H36" s="236">
        <v>781.024</v>
      </c>
      <c r="I36" s="237">
        <v>526.39050599999996</v>
      </c>
      <c r="J36" s="237">
        <f>IFERROR(I36/H36*100,"")</f>
        <v>67.39748151145163</v>
      </c>
      <c r="K36" s="229">
        <f>SUM(K37:K44)</f>
        <v>663.72199999999998</v>
      </c>
      <c r="L36" s="25">
        <f>I36-K36</f>
        <v>-137.33149400000002</v>
      </c>
      <c r="M36" s="24">
        <f>IF(D36&gt;0,I36/D36*10,"")</f>
        <v>65.697084599352124</v>
      </c>
      <c r="N36" s="21">
        <f>IF(F36&gt;0,K36/F36*10,"")</f>
        <v>66.959304538941794</v>
      </c>
      <c r="O36" s="98">
        <f t="shared" si="1"/>
        <v>-1.26221993958967</v>
      </c>
      <c r="P36" s="14"/>
      <c r="Q36" s="14"/>
    </row>
    <row r="37" spans="1:17" s="17" customFormat="1" ht="15.75" x14ac:dyDescent="0.2">
      <c r="A37" s="101">
        <f t="shared" si="0"/>
        <v>5.7613620000000001</v>
      </c>
      <c r="B37" s="205" t="s">
        <v>84</v>
      </c>
      <c r="C37" s="206">
        <v>9.6280000000000001</v>
      </c>
      <c r="D37" s="131">
        <v>5.7613620000000001</v>
      </c>
      <c r="E37" s="230">
        <f>IFERROR(D37/C37*100,0)</f>
        <v>59.839655172413799</v>
      </c>
      <c r="F37" s="131">
        <v>3.3610460000000004</v>
      </c>
      <c r="G37" s="99">
        <f>IFERROR(D37-F37,"")</f>
        <v>2.4003159999999997</v>
      </c>
      <c r="H37" s="301">
        <v>47.893999999999998</v>
      </c>
      <c r="I37" s="230">
        <v>31.528040000000001</v>
      </c>
      <c r="J37" s="301">
        <f>IFERROR(I37/H37*100,"")</f>
        <v>65.828788574769277</v>
      </c>
      <c r="K37" s="131">
        <v>16.911999999999999</v>
      </c>
      <c r="L37" s="83">
        <f>IFERROR(I37-K37,"")</f>
        <v>14.616040000000002</v>
      </c>
      <c r="M37" s="131">
        <f>IFERROR(IF(D37&gt;0,I37/D37*10,""),"")</f>
        <v>54.723240789243938</v>
      </c>
      <c r="N37" s="74">
        <f>IFERROR(IF(F37&gt;0,K37/F37*10,""),"")</f>
        <v>50.317668963769009</v>
      </c>
      <c r="O37" s="141">
        <f t="shared" si="1"/>
        <v>4.4055718254749294</v>
      </c>
      <c r="P37" s="1"/>
      <c r="Q37" s="1"/>
    </row>
    <row r="38" spans="1:17" s="1" customFormat="1" ht="15.75" x14ac:dyDescent="0.2">
      <c r="A38" s="101">
        <f t="shared" si="0"/>
        <v>1.1287320000000001</v>
      </c>
      <c r="B38" s="205" t="s">
        <v>85</v>
      </c>
      <c r="C38" s="206">
        <v>2.7170999999999998</v>
      </c>
      <c r="D38" s="131">
        <v>1.1287320000000001</v>
      </c>
      <c r="E38" s="230">
        <f>IFERROR(D38/C38*100,0)</f>
        <v>41.541790879982337</v>
      </c>
      <c r="F38" s="131">
        <v>2.0552580000000003</v>
      </c>
      <c r="G38" s="99">
        <f>IFERROR(D38-F38,"")</f>
        <v>-0.92652600000000018</v>
      </c>
      <c r="H38" s="301">
        <v>10.32</v>
      </c>
      <c r="I38" s="230">
        <v>4.2664459999999993</v>
      </c>
      <c r="J38" s="301">
        <f>IFERROR(I38/H38*100,"")</f>
        <v>41.341531007751932</v>
      </c>
      <c r="K38" s="131">
        <v>8.15</v>
      </c>
      <c r="L38" s="83">
        <f>IFERROR(I38-K38,"")</f>
        <v>-3.8835540000000011</v>
      </c>
      <c r="M38" s="131">
        <f>IFERROR(IF(D38&gt;0,I38/D38*10,""),"")</f>
        <v>37.798573975044555</v>
      </c>
      <c r="N38" s="74">
        <f>IFERROR(IF(F38&gt;0,K38/F38*10,""),"")</f>
        <v>39.65438888937544</v>
      </c>
      <c r="O38" s="141">
        <f t="shared" si="1"/>
        <v>-1.8558149143308853</v>
      </c>
    </row>
    <row r="39" spans="1:17" s="3" customFormat="1" ht="15" customHeight="1" x14ac:dyDescent="0.2">
      <c r="A39" s="101">
        <f t="shared" si="0"/>
        <v>0.40240000000000004</v>
      </c>
      <c r="B39" s="207" t="s">
        <v>63</v>
      </c>
      <c r="C39" s="206">
        <v>0.70711000000000002</v>
      </c>
      <c r="D39" s="131">
        <v>0.40240000000000004</v>
      </c>
      <c r="E39" s="230">
        <f>IFERROR(D39/C39*100,0)</f>
        <v>56.907694700965905</v>
      </c>
      <c r="F39" s="131">
        <v>0</v>
      </c>
      <c r="G39" s="99">
        <f>IFERROR(D39-F39,"")</f>
        <v>0.40240000000000004</v>
      </c>
      <c r="H39" s="301">
        <v>2.71</v>
      </c>
      <c r="I39" s="230">
        <v>3.2192000000000003</v>
      </c>
      <c r="J39" s="301">
        <f>IFERROR(I39/H39*100,"")</f>
        <v>118.78966789667898</v>
      </c>
      <c r="K39" s="131">
        <v>0</v>
      </c>
      <c r="L39" s="83">
        <f>IFERROR(I39-K39,"")</f>
        <v>3.2192000000000003</v>
      </c>
      <c r="M39" s="131">
        <f>IFERROR(IF(D39&gt;0,I39/D39*10,""),"")</f>
        <v>80</v>
      </c>
      <c r="N39" s="74" t="str">
        <f>IFERROR(IF(F39&gt;0,K39/F39*10,""),"")</f>
        <v/>
      </c>
      <c r="O39" s="141" t="str">
        <f t="shared" si="1"/>
        <v/>
      </c>
    </row>
    <row r="40" spans="1:17" s="1" customFormat="1" ht="15.75" x14ac:dyDescent="0.2">
      <c r="A40" s="101">
        <f t="shared" si="0"/>
        <v>63.4786</v>
      </c>
      <c r="B40" s="205" t="s">
        <v>27</v>
      </c>
      <c r="C40" s="206">
        <v>92.309880000000007</v>
      </c>
      <c r="D40" s="131">
        <v>63.4786</v>
      </c>
      <c r="E40" s="230">
        <f>IFERROR(D40/C40*100,0)</f>
        <v>68.766853558903989</v>
      </c>
      <c r="F40" s="131">
        <v>84.101599999999991</v>
      </c>
      <c r="G40" s="99">
        <f>IFERROR(D40-F40,"")</f>
        <v>-20.62299999999999</v>
      </c>
      <c r="H40" s="301">
        <v>588</v>
      </c>
      <c r="I40" s="230">
        <v>442.84120000000001</v>
      </c>
      <c r="J40" s="301">
        <f>IFERROR(I40/H40*100,"")</f>
        <v>75.313129251700687</v>
      </c>
      <c r="K40" s="131">
        <v>578.29999999999995</v>
      </c>
      <c r="L40" s="83">
        <f>IFERROR(I40-K40,"")</f>
        <v>-135.45879999999994</v>
      </c>
      <c r="M40" s="131">
        <f>IFERROR(IF(D40&gt;0,I40/D40*10,""),"")</f>
        <v>69.762282091917584</v>
      </c>
      <c r="N40" s="74">
        <f>IFERROR(IF(F40&gt;0,K40/F40*10,""),"")</f>
        <v>68.762068735909907</v>
      </c>
      <c r="O40" s="141">
        <f t="shared" si="1"/>
        <v>1.0002133560076771</v>
      </c>
    </row>
    <row r="41" spans="1:17" s="1" customFormat="1" ht="15.75" x14ac:dyDescent="0.2">
      <c r="A41" s="101">
        <f t="shared" si="0"/>
        <v>4.0411020000000004</v>
      </c>
      <c r="B41" s="205" t="s">
        <v>28</v>
      </c>
      <c r="C41" s="206">
        <v>8.9139999999999997</v>
      </c>
      <c r="D41" s="131">
        <v>4.0411020000000004</v>
      </c>
      <c r="E41" s="230">
        <f>IFERROR(D41/C41*100,0)</f>
        <v>45.334328023334088</v>
      </c>
      <c r="F41" s="131">
        <v>1.718248</v>
      </c>
      <c r="G41" s="99">
        <f>IFERROR(D41-F41,"")</f>
        <v>2.3228540000000004</v>
      </c>
      <c r="H41" s="301">
        <v>38.200000000000003</v>
      </c>
      <c r="I41" s="230">
        <v>16.166419999999999</v>
      </c>
      <c r="J41" s="301">
        <f>IFERROR(I41/H41*100,"")</f>
        <v>42.320471204188479</v>
      </c>
      <c r="K41" s="131">
        <v>7.69</v>
      </c>
      <c r="L41" s="83">
        <f>IFERROR(I41-K41,"")</f>
        <v>8.4764199999999974</v>
      </c>
      <c r="M41" s="131">
        <f>IFERROR(IF(D41&gt;0,I41/D41*10,""),"")</f>
        <v>40.004978839930288</v>
      </c>
      <c r="N41" s="74">
        <f>IFERROR(IF(F41&gt;0,K41/F41*10,""),"")</f>
        <v>44.754889864559715</v>
      </c>
      <c r="O41" s="141">
        <f t="shared" si="1"/>
        <v>-4.7499110246294265</v>
      </c>
    </row>
    <row r="42" spans="1:17" s="1" customFormat="1" ht="15" hidden="1" customHeight="1" x14ac:dyDescent="0.2">
      <c r="A42" s="101" t="str">
        <f t="shared" si="0"/>
        <v>x</v>
      </c>
      <c r="B42" s="205" t="s">
        <v>29</v>
      </c>
      <c r="C42" s="206">
        <v>0</v>
      </c>
      <c r="D42" s="131">
        <v>0</v>
      </c>
      <c r="E42" s="230">
        <f>IFERROR(D42/C42*100,0)</f>
        <v>0</v>
      </c>
      <c r="F42" s="131">
        <v>0</v>
      </c>
      <c r="G42" s="99">
        <f>IFERROR(D42-F42,"")</f>
        <v>0</v>
      </c>
      <c r="H42" s="301"/>
      <c r="I42" s="230">
        <v>0</v>
      </c>
      <c r="J42" s="301" t="str">
        <f>IFERROR(I42/H42*100,"")</f>
        <v/>
      </c>
      <c r="K42" s="131">
        <v>0</v>
      </c>
      <c r="L42" s="83">
        <f>IFERROR(I42-K42,"")</f>
        <v>0</v>
      </c>
      <c r="M42" s="131" t="str">
        <f>IFERROR(IF(D42&gt;0,I42/D42*10,""),"")</f>
        <v/>
      </c>
      <c r="N42" s="74" t="str">
        <f>IFERROR(IF(F42&gt;0,K42/F42*10,""),"")</f>
        <v/>
      </c>
      <c r="O42" s="141" t="str">
        <f t="shared" si="1"/>
        <v/>
      </c>
    </row>
    <row r="43" spans="1:17" s="1" customFormat="1" ht="15.75" x14ac:dyDescent="0.2">
      <c r="A43" s="101">
        <f t="shared" si="0"/>
        <v>5.31168</v>
      </c>
      <c r="B43" s="205" t="s">
        <v>30</v>
      </c>
      <c r="C43" s="206">
        <v>16.363099999999999</v>
      </c>
      <c r="D43" s="131">
        <v>5.31168</v>
      </c>
      <c r="E43" s="230">
        <f>IFERROR(D43/C43*100,0)</f>
        <v>32.46133067694997</v>
      </c>
      <c r="F43" s="131">
        <v>7.8870399999999998</v>
      </c>
      <c r="G43" s="99">
        <f>IFERROR(D43-F43,"")</f>
        <v>-2.5753599999999999</v>
      </c>
      <c r="H43" s="301">
        <v>93.9</v>
      </c>
      <c r="I43" s="230">
        <v>28.369199999999999</v>
      </c>
      <c r="J43" s="301">
        <f>IFERROR(I43/H43*100,"")</f>
        <v>30.212140575079871</v>
      </c>
      <c r="K43" s="131">
        <v>52.67</v>
      </c>
      <c r="L43" s="83">
        <f>IFERROR(I43-K43,"")</f>
        <v>-24.300800000000002</v>
      </c>
      <c r="M43" s="131">
        <f>IFERROR(IF(D43&gt;0,I43/D43*10,""),"")</f>
        <v>53.409090909090907</v>
      </c>
      <c r="N43" s="74">
        <f>IFERROR(IF(F43&gt;0,K43/F43*10,""),"")</f>
        <v>66.780439810118878</v>
      </c>
      <c r="O43" s="141">
        <f t="shared" si="1"/>
        <v>-13.371348901027972</v>
      </c>
    </row>
    <row r="44" spans="1:17" s="1" customFormat="1" ht="15" hidden="1" customHeight="1" x14ac:dyDescent="0.2">
      <c r="A44" s="101" t="str">
        <f t="shared" si="0"/>
        <v>x</v>
      </c>
      <c r="B44" s="205" t="s">
        <v>64</v>
      </c>
      <c r="C44" s="206">
        <v>0</v>
      </c>
      <c r="D44" s="131">
        <v>0</v>
      </c>
      <c r="E44" s="230">
        <f>IFERROR(D44/C44*100,0)</f>
        <v>0</v>
      </c>
      <c r="F44" s="131">
        <v>0</v>
      </c>
      <c r="G44" s="99">
        <f>IFERROR(D44-F44,"")</f>
        <v>0</v>
      </c>
      <c r="H44" s="301"/>
      <c r="I44" s="230">
        <v>0</v>
      </c>
      <c r="J44" s="301" t="str">
        <f>IFERROR(I44/H44*100,"")</f>
        <v/>
      </c>
      <c r="K44" s="131">
        <v>0</v>
      </c>
      <c r="L44" s="83">
        <f>IFERROR(I44-K44,"")</f>
        <v>0</v>
      </c>
      <c r="M44" s="131" t="str">
        <f>IFERROR(IF(D44&gt;0,I44/D44*10,""),"")</f>
        <v/>
      </c>
      <c r="N44" s="74" t="str">
        <f>IFERROR(IF(F44&gt;0,K44/F44*10,""),"")</f>
        <v/>
      </c>
      <c r="O44" s="141" t="str">
        <f t="shared" si="1"/>
        <v/>
      </c>
    </row>
    <row r="45" spans="1:17" s="13" customFormat="1" ht="15.75" x14ac:dyDescent="0.25">
      <c r="A45" s="101">
        <f t="shared" si="0"/>
        <v>15.7439</v>
      </c>
      <c r="B45" s="203" t="s">
        <v>62</v>
      </c>
      <c r="C45" s="204">
        <v>38.21</v>
      </c>
      <c r="D45" s="24">
        <v>15.7439</v>
      </c>
      <c r="E45" s="236">
        <f>IFERROR(D45/C45*100,0)</f>
        <v>41.20361161999476</v>
      </c>
      <c r="F45" s="24">
        <v>11.378866</v>
      </c>
      <c r="G45" s="98">
        <f>D45-F45</f>
        <v>4.3650339999999996</v>
      </c>
      <c r="H45" s="236">
        <v>150</v>
      </c>
      <c r="I45" s="237">
        <v>66.472455999999994</v>
      </c>
      <c r="J45" s="237">
        <f>IFERROR(I45/H45*100,"")</f>
        <v>44.314970666666667</v>
      </c>
      <c r="K45" s="229">
        <f>SUM(K46:K52)</f>
        <v>50.177999999999997</v>
      </c>
      <c r="L45" s="25">
        <f>I45-K45</f>
        <v>16.294455999999997</v>
      </c>
      <c r="M45" s="24">
        <f>IF(D45&gt;0,I45/D45*10,"")</f>
        <v>42.221086261980822</v>
      </c>
      <c r="N45" s="21">
        <f>IF(F45&gt;0,K45/F45*10,"")</f>
        <v>44.097540123945564</v>
      </c>
      <c r="O45" s="98">
        <f t="shared" si="1"/>
        <v>-1.8764538619647411</v>
      </c>
    </row>
    <row r="46" spans="1:17" s="1" customFormat="1" ht="15.75" x14ac:dyDescent="0.2">
      <c r="A46" s="101">
        <f t="shared" si="0"/>
        <v>14.587</v>
      </c>
      <c r="B46" s="205" t="s">
        <v>86</v>
      </c>
      <c r="C46" s="206">
        <v>33.012</v>
      </c>
      <c r="D46" s="131">
        <v>14.587</v>
      </c>
      <c r="E46" s="230">
        <f>IFERROR(D46/C46*100,0)</f>
        <v>44.186962316733307</v>
      </c>
      <c r="F46" s="131">
        <v>10.307476000000001</v>
      </c>
      <c r="G46" s="99">
        <f>IFERROR(D46-F46,"")</f>
        <v>4.2795239999999986</v>
      </c>
      <c r="H46" s="301">
        <v>135</v>
      </c>
      <c r="I46" s="230">
        <v>63.314622</v>
      </c>
      <c r="J46" s="301">
        <f>IFERROR(I46/H46*100,"")</f>
        <v>46.899720000000002</v>
      </c>
      <c r="K46" s="131">
        <v>46.170999999999999</v>
      </c>
      <c r="L46" s="83">
        <f>IFERROR(I46-K46,"")</f>
        <v>17.143622000000001</v>
      </c>
      <c r="M46" s="131">
        <f>IFERROR(IF(D46&gt;0,I46/D46*10,""),"")</f>
        <v>43.404827586206892</v>
      </c>
      <c r="N46" s="74">
        <f>IFERROR(IF(F46&gt;0,K46/F46*10,""),"")</f>
        <v>44.793701193192199</v>
      </c>
      <c r="O46" s="141">
        <f t="shared" si="1"/>
        <v>-1.3888736069853067</v>
      </c>
    </row>
    <row r="47" spans="1:17" s="1" customFormat="1" ht="15" hidden="1" customHeight="1" x14ac:dyDescent="0.2">
      <c r="A47" s="101" t="str">
        <f t="shared" si="0"/>
        <v>x</v>
      </c>
      <c r="B47" s="205" t="s">
        <v>87</v>
      </c>
      <c r="C47" s="206">
        <v>0</v>
      </c>
      <c r="D47" s="131">
        <v>0</v>
      </c>
      <c r="E47" s="230">
        <f>IFERROR(D47/C47*100,0)</f>
        <v>0</v>
      </c>
      <c r="F47" s="131">
        <v>0</v>
      </c>
      <c r="G47" s="99">
        <f>IFERROR(D47-F47,"")</f>
        <v>0</v>
      </c>
      <c r="H47" s="323"/>
      <c r="I47" s="230">
        <v>0</v>
      </c>
      <c r="J47" s="301" t="str">
        <f>IFERROR(I47/H47*100,"")</f>
        <v/>
      </c>
      <c r="K47" s="131">
        <v>0</v>
      </c>
      <c r="L47" s="83">
        <f>IFERROR(I47-K47,"")</f>
        <v>0</v>
      </c>
      <c r="M47" s="131" t="str">
        <f>IFERROR(IF(D47&gt;0,I47/D47*10,""),"")</f>
        <v/>
      </c>
      <c r="N47" s="74" t="str">
        <f>IFERROR(IF(F47&gt;0,K47/F47*10,""),"")</f>
        <v/>
      </c>
      <c r="O47" s="141" t="str">
        <f t="shared" si="1"/>
        <v/>
      </c>
    </row>
    <row r="48" spans="1:17" s="1" customFormat="1" ht="15" hidden="1" customHeight="1" x14ac:dyDescent="0.2">
      <c r="A48" s="101" t="str">
        <f t="shared" si="0"/>
        <v>x</v>
      </c>
      <c r="B48" s="205" t="s">
        <v>88</v>
      </c>
      <c r="C48" s="206">
        <v>0.05</v>
      </c>
      <c r="D48" s="131">
        <v>0</v>
      </c>
      <c r="E48" s="230">
        <f>IFERROR(D48/C48*100,0)</f>
        <v>0</v>
      </c>
      <c r="F48" s="131">
        <v>0</v>
      </c>
      <c r="G48" s="99">
        <f>IFERROR(D48-F48,"")</f>
        <v>0</v>
      </c>
      <c r="H48" s="330"/>
      <c r="I48" s="230">
        <v>0</v>
      </c>
      <c r="J48" s="301" t="str">
        <f>IFERROR(I48/H48*100,"")</f>
        <v/>
      </c>
      <c r="K48" s="131">
        <v>0</v>
      </c>
      <c r="L48" s="83">
        <f>IFERROR(I48-K48,"")</f>
        <v>0</v>
      </c>
      <c r="M48" s="131" t="str">
        <f>IFERROR(IF(D48&gt;0,I48/D48*10,""),"")</f>
        <v/>
      </c>
      <c r="N48" s="74" t="str">
        <f>IFERROR(IF(F48&gt;0,K48/F48*10,""),"")</f>
        <v/>
      </c>
      <c r="O48" s="141" t="str">
        <f t="shared" si="1"/>
        <v/>
      </c>
    </row>
    <row r="49" spans="1:17" s="1" customFormat="1" ht="15" hidden="1" customHeight="1" x14ac:dyDescent="0.2">
      <c r="A49" s="101" t="str">
        <f t="shared" si="0"/>
        <v>x</v>
      </c>
      <c r="B49" s="205" t="s">
        <v>89</v>
      </c>
      <c r="C49" s="206">
        <v>0</v>
      </c>
      <c r="D49" s="131">
        <v>0</v>
      </c>
      <c r="E49" s="230">
        <f>IFERROR(D49/C49*100,0)</f>
        <v>0</v>
      </c>
      <c r="F49" s="131">
        <v>0</v>
      </c>
      <c r="G49" s="99">
        <f>IFERROR(D49-F49,"")</f>
        <v>0</v>
      </c>
      <c r="H49" s="330"/>
      <c r="I49" s="230">
        <v>0</v>
      </c>
      <c r="J49" s="301" t="str">
        <f>IFERROR(I49/H49*100,"")</f>
        <v/>
      </c>
      <c r="K49" s="131">
        <v>0</v>
      </c>
      <c r="L49" s="83">
        <f>IFERROR(I49-K49,"")</f>
        <v>0</v>
      </c>
      <c r="M49" s="131" t="str">
        <f>IFERROR(IF(D49&gt;0,I49/D49*10,""),"")</f>
        <v/>
      </c>
      <c r="N49" s="74" t="str">
        <f>IFERROR(IF(F49&gt;0,K49/F49*10,""),"")</f>
        <v/>
      </c>
      <c r="O49" s="141" t="str">
        <f t="shared" si="1"/>
        <v/>
      </c>
    </row>
    <row r="50" spans="1:17" s="1" customFormat="1" ht="15" hidden="1" customHeight="1" x14ac:dyDescent="0.2">
      <c r="A50" s="101" t="str">
        <f t="shared" si="0"/>
        <v>x</v>
      </c>
      <c r="B50" s="205" t="s">
        <v>101</v>
      </c>
      <c r="C50" s="206">
        <v>0</v>
      </c>
      <c r="D50" s="131">
        <v>0</v>
      </c>
      <c r="E50" s="230">
        <f>IFERROR(D50/C50*100,0)</f>
        <v>0</v>
      </c>
      <c r="F50" s="131">
        <v>0</v>
      </c>
      <c r="G50" s="99">
        <f>IFERROR(D50-F50,"")</f>
        <v>0</v>
      </c>
      <c r="H50" s="330"/>
      <c r="I50" s="230">
        <v>0</v>
      </c>
      <c r="J50" s="301" t="str">
        <f>IFERROR(I50/H50*100,"")</f>
        <v/>
      </c>
      <c r="K50" s="131">
        <v>0</v>
      </c>
      <c r="L50" s="83">
        <f>IFERROR(I50-K50,"")</f>
        <v>0</v>
      </c>
      <c r="M50" s="131" t="str">
        <f>IFERROR(IF(D50&gt;0,I50/D50*10,""),"")</f>
        <v/>
      </c>
      <c r="N50" s="74" t="str">
        <f>IFERROR(IF(F50&gt;0,K50/F50*10,""),"")</f>
        <v/>
      </c>
      <c r="O50" s="141" t="str">
        <f t="shared" si="1"/>
        <v/>
      </c>
    </row>
    <row r="51" spans="1:17" s="1" customFormat="1" ht="15.75" x14ac:dyDescent="0.2">
      <c r="A51" s="101">
        <f t="shared" si="0"/>
        <v>1.1568999999999998</v>
      </c>
      <c r="B51" s="205" t="s">
        <v>90</v>
      </c>
      <c r="C51" s="206">
        <v>5.1479999999999997</v>
      </c>
      <c r="D51" s="131">
        <v>1.1568999999999998</v>
      </c>
      <c r="E51" s="230">
        <f>IFERROR(D51/C51*100,0)</f>
        <v>22.472804972804973</v>
      </c>
      <c r="F51" s="131">
        <v>1.0713899999999998</v>
      </c>
      <c r="G51" s="99">
        <f>IFERROR(D51-F51,"")</f>
        <v>8.5509999999999975E-2</v>
      </c>
      <c r="H51" s="330">
        <v>15</v>
      </c>
      <c r="I51" s="230">
        <v>3.1578339999999998</v>
      </c>
      <c r="J51" s="301">
        <f>IFERROR(I51/H51*100,"")</f>
        <v>21.052226666666666</v>
      </c>
      <c r="K51" s="131">
        <v>4.0069999999999997</v>
      </c>
      <c r="L51" s="83">
        <f>IFERROR(I51-K51,"")</f>
        <v>-0.84916599999999987</v>
      </c>
      <c r="M51" s="131">
        <f>IFERROR(IF(D51&gt;0,I51/D51*10,""),"")</f>
        <v>27.295652173913044</v>
      </c>
      <c r="N51" s="74">
        <f>IFERROR(IF(F51&gt;0,K51/F51*10,""),"")</f>
        <v>37.400013067137088</v>
      </c>
      <c r="O51" s="141">
        <f t="shared" si="1"/>
        <v>-10.104360893224044</v>
      </c>
    </row>
    <row r="52" spans="1:17" s="1" customFormat="1" ht="15" hidden="1" customHeight="1" x14ac:dyDescent="0.2">
      <c r="A52" s="101" t="str">
        <f t="shared" si="0"/>
        <v>x</v>
      </c>
      <c r="B52" s="205" t="s">
        <v>102</v>
      </c>
      <c r="C52" s="206">
        <v>0</v>
      </c>
      <c r="D52" s="131">
        <v>0</v>
      </c>
      <c r="E52" s="230">
        <f>IFERROR(D52/C52*100,0)</f>
        <v>0</v>
      </c>
      <c r="F52" s="131">
        <v>0</v>
      </c>
      <c r="G52" s="99">
        <f>IFERROR(D52-F52,"")</f>
        <v>0</v>
      </c>
      <c r="H52" s="330"/>
      <c r="I52" s="230">
        <v>0</v>
      </c>
      <c r="J52" s="301" t="str">
        <f>IFERROR(I52/H52*100,"")</f>
        <v/>
      </c>
      <c r="K52" s="131">
        <v>0</v>
      </c>
      <c r="L52" s="83">
        <f>IFERROR(I52-K52,"")</f>
        <v>0</v>
      </c>
      <c r="M52" s="131" t="str">
        <f>IFERROR(IF(D52&gt;0,I52/D52*10,""),"")</f>
        <v/>
      </c>
      <c r="N52" s="74" t="str">
        <f>IFERROR(IF(F52&gt;0,K52/F52*10,""),"")</f>
        <v/>
      </c>
      <c r="O52" s="141" t="str">
        <f t="shared" si="1"/>
        <v/>
      </c>
    </row>
    <row r="53" spans="1:17" s="13" customFormat="1" ht="15.75" hidden="1" customHeight="1" x14ac:dyDescent="0.25">
      <c r="A53" s="101" t="str">
        <f t="shared" si="0"/>
        <v>x</v>
      </c>
      <c r="B53" s="208" t="s">
        <v>31</v>
      </c>
      <c r="C53" s="209">
        <v>0</v>
      </c>
      <c r="D53" s="24">
        <v>0</v>
      </c>
      <c r="E53" s="237">
        <f>IFERROR(D53/C53*100,0)</f>
        <v>0</v>
      </c>
      <c r="F53" s="24">
        <v>0</v>
      </c>
      <c r="G53" s="98">
        <f>D53-F53</f>
        <v>0</v>
      </c>
      <c r="H53" s="331">
        <v>0</v>
      </c>
      <c r="I53" s="237">
        <v>0</v>
      </c>
      <c r="J53" s="237" t="str">
        <f>IFERROR(I53/H53*100,"")</f>
        <v/>
      </c>
      <c r="K53" s="229">
        <f>SUM(K54:K67)</f>
        <v>0</v>
      </c>
      <c r="L53" s="31">
        <f>SUM(L54:L67)</f>
        <v>0</v>
      </c>
      <c r="M53" s="24" t="str">
        <f>IF(D53&gt;0,#REF!/D53*10,"")</f>
        <v/>
      </c>
      <c r="N53" s="21" t="str">
        <f>IF(F53&gt;0,K53/F53*10,"")</f>
        <v/>
      </c>
      <c r="O53" s="98" t="str">
        <f t="shared" si="1"/>
        <v/>
      </c>
    </row>
    <row r="54" spans="1:17" s="17" customFormat="1" ht="15" hidden="1" customHeight="1" x14ac:dyDescent="0.2">
      <c r="A54" s="101" t="str">
        <f t="shared" si="0"/>
        <v>x</v>
      </c>
      <c r="B54" s="210" t="s">
        <v>91</v>
      </c>
      <c r="C54" s="206">
        <v>0</v>
      </c>
      <c r="D54" s="131">
        <v>0</v>
      </c>
      <c r="E54" s="230">
        <f>IFERROR(D54/C54*100,0)</f>
        <v>0</v>
      </c>
      <c r="F54" s="131">
        <v>0</v>
      </c>
      <c r="G54" s="99">
        <f>IFERROR(D54-F54,"")</f>
        <v>0</v>
      </c>
      <c r="H54" s="330"/>
      <c r="I54" s="230">
        <v>0</v>
      </c>
      <c r="J54" s="301" t="str">
        <f>IFERROR(I54/H54*100,"")</f>
        <v/>
      </c>
      <c r="K54" s="131">
        <v>0</v>
      </c>
      <c r="L54" s="83">
        <f>IFERROR(I54-K54,"")</f>
        <v>0</v>
      </c>
      <c r="M54" s="131" t="str">
        <f>IFERROR(IF(D54&gt;0,I54/D54*10,""),"")</f>
        <v/>
      </c>
      <c r="N54" s="74" t="str">
        <f>IFERROR(IF(F54&gt;0,K54/F54*10,""),"")</f>
        <v/>
      </c>
      <c r="O54" s="141" t="str">
        <f t="shared" si="1"/>
        <v/>
      </c>
      <c r="P54" s="1"/>
      <c r="Q54" s="1"/>
    </row>
    <row r="55" spans="1:17" s="1" customFormat="1" ht="15" hidden="1" customHeight="1" x14ac:dyDescent="0.2">
      <c r="A55" s="101" t="str">
        <f t="shared" si="0"/>
        <v>x</v>
      </c>
      <c r="B55" s="210" t="s">
        <v>92</v>
      </c>
      <c r="C55" s="206">
        <v>0</v>
      </c>
      <c r="D55" s="131">
        <v>0</v>
      </c>
      <c r="E55" s="230">
        <f>IFERROR(D55/C55*100,0)</f>
        <v>0</v>
      </c>
      <c r="F55" s="131">
        <v>0</v>
      </c>
      <c r="G55" s="99">
        <f>IFERROR(D55-F55,"")</f>
        <v>0</v>
      </c>
      <c r="H55" s="330"/>
      <c r="I55" s="230">
        <v>0</v>
      </c>
      <c r="J55" s="301" t="str">
        <f>IFERROR(I55/H55*100,"")</f>
        <v/>
      </c>
      <c r="K55" s="131">
        <v>0</v>
      </c>
      <c r="L55" s="83">
        <f>IFERROR(I55-K55,"")</f>
        <v>0</v>
      </c>
      <c r="M55" s="131" t="str">
        <f>IFERROR(IF(D55&gt;0,I55/D55*10,""),"")</f>
        <v/>
      </c>
      <c r="N55" s="74" t="str">
        <f>IFERROR(IF(F55&gt;0,K55/F55*10,""),"")</f>
        <v/>
      </c>
      <c r="O55" s="141" t="str">
        <f t="shared" si="1"/>
        <v/>
      </c>
    </row>
    <row r="56" spans="1:17" s="1" customFormat="1" ht="15" hidden="1" customHeight="1" x14ac:dyDescent="0.2">
      <c r="A56" s="101" t="str">
        <f t="shared" si="0"/>
        <v>x</v>
      </c>
      <c r="B56" s="210" t="s">
        <v>93</v>
      </c>
      <c r="C56" s="206">
        <v>0</v>
      </c>
      <c r="D56" s="131">
        <v>0</v>
      </c>
      <c r="E56" s="230">
        <f>IFERROR(D56/C56*100,0)</f>
        <v>0</v>
      </c>
      <c r="F56" s="131">
        <v>0</v>
      </c>
      <c r="G56" s="99">
        <f>IFERROR(D56-F56,"")</f>
        <v>0</v>
      </c>
      <c r="H56" s="330"/>
      <c r="I56" s="230">
        <v>0</v>
      </c>
      <c r="J56" s="301" t="str">
        <f>IFERROR(I56/H56*100,"")</f>
        <v/>
      </c>
      <c r="K56" s="131">
        <v>0</v>
      </c>
      <c r="L56" s="83">
        <f>IFERROR(I56-K56,"")</f>
        <v>0</v>
      </c>
      <c r="M56" s="131" t="str">
        <f>IFERROR(IF(D56&gt;0,I56/D56*10,""),"")</f>
        <v/>
      </c>
      <c r="N56" s="74" t="str">
        <f>IFERROR(IF(F56&gt;0,K56/F56*10,""),"")</f>
        <v/>
      </c>
      <c r="O56" s="141" t="str">
        <f t="shared" si="1"/>
        <v/>
      </c>
    </row>
    <row r="57" spans="1:17" s="1" customFormat="1" ht="15" hidden="1" customHeight="1" x14ac:dyDescent="0.2">
      <c r="A57" s="101" t="str">
        <f t="shared" si="0"/>
        <v>x</v>
      </c>
      <c r="B57" s="210" t="s">
        <v>94</v>
      </c>
      <c r="C57" s="206">
        <v>0</v>
      </c>
      <c r="D57" s="131">
        <v>0</v>
      </c>
      <c r="E57" s="230">
        <f>IFERROR(D57/C57*100,0)</f>
        <v>0</v>
      </c>
      <c r="F57" s="131">
        <v>0</v>
      </c>
      <c r="G57" s="99">
        <f>IFERROR(D57-F57,"")</f>
        <v>0</v>
      </c>
      <c r="H57" s="330"/>
      <c r="I57" s="230">
        <v>0</v>
      </c>
      <c r="J57" s="301" t="str">
        <f>IFERROR(I57/H57*100,"")</f>
        <v/>
      </c>
      <c r="K57" s="131">
        <v>0</v>
      </c>
      <c r="L57" s="83">
        <f>IFERROR(I57-K57,"")</f>
        <v>0</v>
      </c>
      <c r="M57" s="131" t="str">
        <f>IFERROR(IF(D57&gt;0,I57/D57*10,""),"")</f>
        <v/>
      </c>
      <c r="N57" s="74" t="str">
        <f>IFERROR(IF(F57&gt;0,K57/F57*10,""),"")</f>
        <v/>
      </c>
      <c r="O57" s="141" t="str">
        <f t="shared" si="1"/>
        <v/>
      </c>
    </row>
    <row r="58" spans="1:17" s="1" customFormat="1" ht="15" hidden="1" customHeight="1" x14ac:dyDescent="0.2">
      <c r="A58" s="101" t="str">
        <f t="shared" si="0"/>
        <v>x</v>
      </c>
      <c r="B58" s="210" t="s">
        <v>57</v>
      </c>
      <c r="C58" s="206">
        <v>0</v>
      </c>
      <c r="D58" s="131">
        <v>0</v>
      </c>
      <c r="E58" s="230">
        <f>IFERROR(D58/C58*100,0)</f>
        <v>0</v>
      </c>
      <c r="F58" s="131">
        <v>0</v>
      </c>
      <c r="G58" s="99">
        <f>IFERROR(D58-F58,"")</f>
        <v>0</v>
      </c>
      <c r="H58" s="330"/>
      <c r="I58" s="230">
        <v>0</v>
      </c>
      <c r="J58" s="301" t="str">
        <f>IFERROR(I58/H58*100,"")</f>
        <v/>
      </c>
      <c r="K58" s="131">
        <v>0</v>
      </c>
      <c r="L58" s="83">
        <f>IFERROR(I58-K58,"")</f>
        <v>0</v>
      </c>
      <c r="M58" s="131" t="str">
        <f>IFERROR(IF(D58&gt;0,I58/D58*10,""),"")</f>
        <v/>
      </c>
      <c r="N58" s="74" t="str">
        <f>IFERROR(IF(F58&gt;0,K58/F58*10,""),"")</f>
        <v/>
      </c>
      <c r="O58" s="141" t="str">
        <f t="shared" si="1"/>
        <v/>
      </c>
    </row>
    <row r="59" spans="1:17" s="1" customFormat="1" ht="15" hidden="1" customHeight="1" x14ac:dyDescent="0.2">
      <c r="A59" s="101" t="str">
        <f t="shared" si="0"/>
        <v>x</v>
      </c>
      <c r="B59" s="210" t="s">
        <v>32</v>
      </c>
      <c r="C59" s="206">
        <v>0</v>
      </c>
      <c r="D59" s="131">
        <v>0</v>
      </c>
      <c r="E59" s="230">
        <f>IFERROR(D59/C59*100,0)</f>
        <v>0</v>
      </c>
      <c r="F59" s="131">
        <v>0</v>
      </c>
      <c r="G59" s="99">
        <f>IFERROR(D59-F59,"")</f>
        <v>0</v>
      </c>
      <c r="H59" s="325"/>
      <c r="I59" s="230">
        <v>0</v>
      </c>
      <c r="J59" s="301" t="str">
        <f>IFERROR(I59/H59*100,"")</f>
        <v/>
      </c>
      <c r="K59" s="131">
        <v>0</v>
      </c>
      <c r="L59" s="83">
        <f>IFERROR(I59-K59,"")</f>
        <v>0</v>
      </c>
      <c r="M59" s="131" t="str">
        <f>IFERROR(IF(D59&gt;0,I59/D59*10,""),"")</f>
        <v/>
      </c>
      <c r="N59" s="74" t="str">
        <f>IFERROR(IF(F59&gt;0,K59/F59*10,""),"")</f>
        <v/>
      </c>
      <c r="O59" s="141" t="str">
        <f t="shared" si="1"/>
        <v/>
      </c>
    </row>
    <row r="60" spans="1:17" s="1" customFormat="1" ht="15" hidden="1" customHeight="1" x14ac:dyDescent="0.2">
      <c r="A60" s="101" t="str">
        <f t="shared" si="0"/>
        <v>x</v>
      </c>
      <c r="B60" s="210" t="s">
        <v>60</v>
      </c>
      <c r="C60" s="206">
        <v>0</v>
      </c>
      <c r="D60" s="131">
        <v>0</v>
      </c>
      <c r="E60" s="230">
        <f>IFERROR(D60/C60*100,0)</f>
        <v>0</v>
      </c>
      <c r="F60" s="131">
        <v>0</v>
      </c>
      <c r="G60" s="99">
        <f>IFERROR(D60-F60,"")</f>
        <v>0</v>
      </c>
      <c r="H60" s="301"/>
      <c r="I60" s="230">
        <v>0</v>
      </c>
      <c r="J60" s="301" t="str">
        <f>IFERROR(I60/H60*100,"")</f>
        <v/>
      </c>
      <c r="K60" s="131">
        <v>0</v>
      </c>
      <c r="L60" s="83">
        <f>IFERROR(I60-K60,"")</f>
        <v>0</v>
      </c>
      <c r="M60" s="131" t="str">
        <f>IFERROR(IF(D60&gt;0,I60/D60*10,""),"")</f>
        <v/>
      </c>
      <c r="N60" s="74" t="str">
        <f>IFERROR(IF(F60&gt;0,K60/F60*10,""),"")</f>
        <v/>
      </c>
      <c r="O60" s="141" t="str">
        <f t="shared" si="1"/>
        <v/>
      </c>
    </row>
    <row r="61" spans="1:17" s="1" customFormat="1" ht="15" hidden="1" customHeight="1" x14ac:dyDescent="0.2">
      <c r="A61" s="101" t="str">
        <f t="shared" si="0"/>
        <v>x</v>
      </c>
      <c r="B61" s="210" t="s">
        <v>33</v>
      </c>
      <c r="C61" s="206">
        <v>0</v>
      </c>
      <c r="D61" s="131">
        <v>0</v>
      </c>
      <c r="E61" s="230">
        <f>IFERROR(D61/C61*100,0)</f>
        <v>0</v>
      </c>
      <c r="F61" s="131">
        <v>0</v>
      </c>
      <c r="G61" s="99">
        <f>IFERROR(D61-F61,"")</f>
        <v>0</v>
      </c>
      <c r="H61" s="301">
        <v>0</v>
      </c>
      <c r="I61" s="230">
        <v>0</v>
      </c>
      <c r="J61" s="301" t="str">
        <f>IFERROR(I61/H61*100,"")</f>
        <v/>
      </c>
      <c r="K61" s="131">
        <v>0</v>
      </c>
      <c r="L61" s="83">
        <f>IFERROR(I61-K61,"")</f>
        <v>0</v>
      </c>
      <c r="M61" s="131" t="str">
        <f>IFERROR(IF(D61&gt;0,I61/D61*10,""),"")</f>
        <v/>
      </c>
      <c r="N61" s="74" t="str">
        <f>IFERROR(IF(F61&gt;0,K61/F61*10,""),"")</f>
        <v/>
      </c>
      <c r="O61" s="141" t="str">
        <f t="shared" si="1"/>
        <v/>
      </c>
    </row>
    <row r="62" spans="1:17" s="1" customFormat="1" ht="15" hidden="1" customHeight="1" x14ac:dyDescent="0.2">
      <c r="A62" s="101" t="str">
        <f t="shared" si="0"/>
        <v>x</v>
      </c>
      <c r="B62" s="210" t="s">
        <v>95</v>
      </c>
      <c r="C62" s="206">
        <v>0</v>
      </c>
      <c r="D62" s="131">
        <v>0</v>
      </c>
      <c r="E62" s="230">
        <f>IFERROR(D62/C62*100,0)</f>
        <v>0</v>
      </c>
      <c r="F62" s="131">
        <v>0</v>
      </c>
      <c r="G62" s="99">
        <f>IFERROR(D62-F62,"")</f>
        <v>0</v>
      </c>
      <c r="H62" s="301"/>
      <c r="I62" s="230">
        <v>0</v>
      </c>
      <c r="J62" s="301" t="str">
        <f>IFERROR(I62/H62*100,"")</f>
        <v/>
      </c>
      <c r="K62" s="131">
        <v>0</v>
      </c>
      <c r="L62" s="83">
        <f>IFERROR(I62-K62,"")</f>
        <v>0</v>
      </c>
      <c r="M62" s="131" t="str">
        <f>IFERROR(IF(D62&gt;0,I62/D62*10,""),"")</f>
        <v/>
      </c>
      <c r="N62" s="74" t="str">
        <f>IFERROR(IF(F62&gt;0,K62/F62*10,""),"")</f>
        <v/>
      </c>
      <c r="O62" s="141" t="str">
        <f t="shared" si="1"/>
        <v/>
      </c>
    </row>
    <row r="63" spans="1:17" s="1" customFormat="1" ht="15" hidden="1" customHeight="1" x14ac:dyDescent="0.2">
      <c r="A63" s="101" t="str">
        <f t="shared" si="0"/>
        <v>x</v>
      </c>
      <c r="B63" s="210" t="s">
        <v>34</v>
      </c>
      <c r="C63" s="206">
        <v>0</v>
      </c>
      <c r="D63" s="131">
        <v>0</v>
      </c>
      <c r="E63" s="230">
        <f>IFERROR(D63/C63*100,0)</f>
        <v>0</v>
      </c>
      <c r="F63" s="131">
        <v>0</v>
      </c>
      <c r="G63" s="99">
        <f>IFERROR(D63-F63,"")</f>
        <v>0</v>
      </c>
      <c r="H63" s="301"/>
      <c r="I63" s="230">
        <v>0</v>
      </c>
      <c r="J63" s="301" t="str">
        <f>IFERROR(I63/H63*100,"")</f>
        <v/>
      </c>
      <c r="K63" s="131">
        <v>0</v>
      </c>
      <c r="L63" s="83">
        <f>IFERROR(I63-K63,"")</f>
        <v>0</v>
      </c>
      <c r="M63" s="131" t="str">
        <f>IFERROR(IF(D63&gt;0,I63/D63*10,""),"")</f>
        <v/>
      </c>
      <c r="N63" s="74" t="str">
        <f>IFERROR(IF(F63&gt;0,K63/F63*10,""),"")</f>
        <v/>
      </c>
      <c r="O63" s="141" t="str">
        <f t="shared" si="1"/>
        <v/>
      </c>
    </row>
    <row r="64" spans="1:17" s="1" customFormat="1" ht="15" hidden="1" customHeight="1" x14ac:dyDescent="0.2">
      <c r="A64" s="101" t="str">
        <f t="shared" si="0"/>
        <v>x</v>
      </c>
      <c r="B64" s="210" t="s">
        <v>35</v>
      </c>
      <c r="C64" s="206">
        <v>0</v>
      </c>
      <c r="D64" s="131">
        <v>0</v>
      </c>
      <c r="E64" s="230">
        <f>IFERROR(D64/C64*100,0)</f>
        <v>0</v>
      </c>
      <c r="F64" s="131">
        <v>0</v>
      </c>
      <c r="G64" s="99">
        <f>IFERROR(D64-F64,"")</f>
        <v>0</v>
      </c>
      <c r="H64" s="301">
        <v>0</v>
      </c>
      <c r="I64" s="230">
        <v>0</v>
      </c>
      <c r="J64" s="301" t="str">
        <f>IFERROR(I64/H64*100,"")</f>
        <v/>
      </c>
      <c r="K64" s="131">
        <v>0</v>
      </c>
      <c r="L64" s="83">
        <f>IFERROR(I64-K64,"")</f>
        <v>0</v>
      </c>
      <c r="M64" s="131" t="str">
        <f>IFERROR(IF(D64&gt;0,I64/D64*10,""),"")</f>
        <v/>
      </c>
      <c r="N64" s="74" t="str">
        <f>IFERROR(IF(F64&gt;0,K64/F64*10,""),"")</f>
        <v/>
      </c>
      <c r="O64" s="141" t="str">
        <f t="shared" si="1"/>
        <v/>
      </c>
    </row>
    <row r="65" spans="1:15" s="1" customFormat="1" ht="15" hidden="1" customHeight="1" x14ac:dyDescent="0.2">
      <c r="A65" s="101" t="str">
        <f t="shared" si="0"/>
        <v>x</v>
      </c>
      <c r="B65" s="205" t="s">
        <v>36</v>
      </c>
      <c r="C65" s="206">
        <v>0</v>
      </c>
      <c r="D65" s="131">
        <v>0</v>
      </c>
      <c r="E65" s="230">
        <f>IFERROR(D65/C65*100,0)</f>
        <v>0</v>
      </c>
      <c r="F65" s="131">
        <v>0</v>
      </c>
      <c r="G65" s="99">
        <f>IFERROR(D65-F65,"")</f>
        <v>0</v>
      </c>
      <c r="H65" s="301"/>
      <c r="I65" s="230">
        <v>0</v>
      </c>
      <c r="J65" s="301" t="str">
        <f>IFERROR(I65/H65*100,"")</f>
        <v/>
      </c>
      <c r="K65" s="131">
        <v>0</v>
      </c>
      <c r="L65" s="83">
        <f>IFERROR(I65-K65,"")</f>
        <v>0</v>
      </c>
      <c r="M65" s="131" t="str">
        <f>IFERROR(IF(D65&gt;0,I65/D65*10,""),"")</f>
        <v/>
      </c>
      <c r="N65" s="74" t="str">
        <f>IFERROR(IF(F65&gt;0,K65/F65*10,""),"")</f>
        <v/>
      </c>
      <c r="O65" s="141" t="str">
        <f t="shared" si="1"/>
        <v/>
      </c>
    </row>
    <row r="66" spans="1:15" s="1" customFormat="1" ht="15" hidden="1" customHeight="1" x14ac:dyDescent="0.2">
      <c r="A66" s="101" t="str">
        <f t="shared" si="0"/>
        <v>x</v>
      </c>
      <c r="B66" s="210" t="s">
        <v>37</v>
      </c>
      <c r="C66" s="206">
        <v>0</v>
      </c>
      <c r="D66" s="131">
        <v>0</v>
      </c>
      <c r="E66" s="230">
        <f>IFERROR(D66/C66*100,0)</f>
        <v>0</v>
      </c>
      <c r="F66" s="131">
        <v>0</v>
      </c>
      <c r="G66" s="99">
        <f>IFERROR(D66-F66,"")</f>
        <v>0</v>
      </c>
      <c r="H66" s="301"/>
      <c r="I66" s="230">
        <v>0</v>
      </c>
      <c r="J66" s="301" t="str">
        <f>IFERROR(I66/H66*100,"")</f>
        <v/>
      </c>
      <c r="K66" s="131">
        <v>0</v>
      </c>
      <c r="L66" s="83">
        <f>IFERROR(I66-K66,"")</f>
        <v>0</v>
      </c>
      <c r="M66" s="131" t="str">
        <f>IFERROR(IF(D66&gt;0,I66/D66*10,""),"")</f>
        <v/>
      </c>
      <c r="N66" s="74" t="str">
        <f>IFERROR(IF(F66&gt;0,K66/F66*10,""),"")</f>
        <v/>
      </c>
      <c r="O66" s="141" t="str">
        <f t="shared" si="1"/>
        <v/>
      </c>
    </row>
    <row r="67" spans="1:15" s="1" customFormat="1" ht="15" hidden="1" customHeight="1" x14ac:dyDescent="0.2">
      <c r="A67" s="101" t="str">
        <f t="shared" si="0"/>
        <v>x</v>
      </c>
      <c r="B67" s="210" t="s">
        <v>38</v>
      </c>
      <c r="C67" s="206">
        <v>0</v>
      </c>
      <c r="D67" s="131">
        <v>0</v>
      </c>
      <c r="E67" s="230">
        <f>IFERROR(D67/C67*100,0)</f>
        <v>0</v>
      </c>
      <c r="F67" s="131">
        <v>0</v>
      </c>
      <c r="G67" s="99">
        <f>IFERROR(D67-F67,"")</f>
        <v>0</v>
      </c>
      <c r="H67" s="301"/>
      <c r="I67" s="230">
        <v>0</v>
      </c>
      <c r="J67" s="301" t="str">
        <f>IFERROR(I67/H67*100,"")</f>
        <v/>
      </c>
      <c r="K67" s="131">
        <v>0</v>
      </c>
      <c r="L67" s="83">
        <f>IFERROR(I67-K67,"")</f>
        <v>0</v>
      </c>
      <c r="M67" s="131" t="str">
        <f>IFERROR(IF(D67&gt;0,I67/D67*10,""),"")</f>
        <v/>
      </c>
      <c r="N67" s="74" t="str">
        <f>IFERROR(IF(F67&gt;0,K67/F67*10,""),"")</f>
        <v/>
      </c>
      <c r="O67" s="141" t="str">
        <f t="shared" si="1"/>
        <v/>
      </c>
    </row>
    <row r="68" spans="1:15" s="13" customFormat="1" ht="15.75" hidden="1" customHeight="1" x14ac:dyDescent="0.25">
      <c r="A68" s="101" t="str">
        <f t="shared" si="0"/>
        <v>x</v>
      </c>
      <c r="B68" s="211" t="s">
        <v>138</v>
      </c>
      <c r="C68" s="209">
        <v>0</v>
      </c>
      <c r="D68" s="132">
        <v>0</v>
      </c>
      <c r="E68" s="237">
        <f>IFERROR(D68/C68*100,0)</f>
        <v>0</v>
      </c>
      <c r="F68" s="229">
        <v>0</v>
      </c>
      <c r="G68" s="25">
        <f>D68-F68</f>
        <v>0</v>
      </c>
      <c r="H68" s="302">
        <v>0</v>
      </c>
      <c r="I68" s="237">
        <v>0</v>
      </c>
      <c r="J68" s="237" t="str">
        <f>IFERROR(I68/H68*100,"")</f>
        <v/>
      </c>
      <c r="K68" s="229">
        <f>SUM(K69:K74)</f>
        <v>0</v>
      </c>
      <c r="L68" s="31">
        <f>I68-K68</f>
        <v>0</v>
      </c>
      <c r="M68" s="24" t="str">
        <f>IF(D68&gt;0,I68/D68*10,"")</f>
        <v/>
      </c>
      <c r="N68" s="21" t="str">
        <f>IF(F68&gt;0,K68/F68*10,"")</f>
        <v/>
      </c>
      <c r="O68" s="98" t="str">
        <f t="shared" si="1"/>
        <v/>
      </c>
    </row>
    <row r="69" spans="1:15" s="1" customFormat="1" ht="15" hidden="1" customHeight="1" x14ac:dyDescent="0.2">
      <c r="A69" s="101" t="str">
        <f t="shared" si="0"/>
        <v>x</v>
      </c>
      <c r="B69" s="210" t="s">
        <v>96</v>
      </c>
      <c r="C69" s="206">
        <v>0</v>
      </c>
      <c r="D69" s="131">
        <v>0</v>
      </c>
      <c r="E69" s="230">
        <f>IFERROR(D69/C69*100,0)</f>
        <v>0</v>
      </c>
      <c r="F69" s="131">
        <v>0</v>
      </c>
      <c r="G69" s="99">
        <f>IFERROR(D69-F69,"")</f>
        <v>0</v>
      </c>
      <c r="H69" s="301"/>
      <c r="I69" s="230">
        <v>0</v>
      </c>
      <c r="J69" s="301" t="str">
        <f>IFERROR(I69/H69*100,"")</f>
        <v/>
      </c>
      <c r="K69" s="131">
        <v>0</v>
      </c>
      <c r="L69" s="83">
        <f>IFERROR(I69-K69,"")</f>
        <v>0</v>
      </c>
      <c r="M69" s="131" t="str">
        <f>IFERROR(IF(D69&gt;0,I69/D69*10,""),"")</f>
        <v/>
      </c>
      <c r="N69" s="74" t="str">
        <f>IFERROR(IF(F69&gt;0,K69/F69*10,""),"")</f>
        <v/>
      </c>
      <c r="O69" s="141" t="str">
        <f t="shared" si="1"/>
        <v/>
      </c>
    </row>
    <row r="70" spans="1:15" s="1" customFormat="1" ht="15" hidden="1" customHeight="1" x14ac:dyDescent="0.2">
      <c r="A70" s="101" t="str">
        <f t="shared" ref="A70:A101" si="2">IF(OR(D70="",D70=0),"x",D70)</f>
        <v>x</v>
      </c>
      <c r="B70" s="212" t="s">
        <v>39</v>
      </c>
      <c r="C70" s="206">
        <v>0</v>
      </c>
      <c r="D70" s="131">
        <v>0</v>
      </c>
      <c r="E70" s="230">
        <f>IFERROR(D70/C70*100,0)</f>
        <v>0</v>
      </c>
      <c r="F70" s="131">
        <v>0</v>
      </c>
      <c r="G70" s="99">
        <f>IFERROR(D70-F70,"")</f>
        <v>0</v>
      </c>
      <c r="H70" s="301"/>
      <c r="I70" s="230">
        <v>0</v>
      </c>
      <c r="J70" s="301" t="str">
        <f>IFERROR(I70/H70*100,"")</f>
        <v/>
      </c>
      <c r="K70" s="131">
        <v>0</v>
      </c>
      <c r="L70" s="83">
        <f>IFERROR(I70-K70,"")</f>
        <v>0</v>
      </c>
      <c r="M70" s="131" t="str">
        <f>IFERROR(IF(D70&gt;0,I70/D70*10,""),"")</f>
        <v/>
      </c>
      <c r="N70" s="74" t="str">
        <f>IFERROR(IF(F70&gt;0,K70/F70*10,""),"")</f>
        <v/>
      </c>
      <c r="O70" s="141" t="str">
        <f t="shared" ref="O70:O101" si="3">IFERROR(M70-N70,"")</f>
        <v/>
      </c>
    </row>
    <row r="71" spans="1:15" s="1" customFormat="1" ht="15" hidden="1" customHeight="1" x14ac:dyDescent="0.2">
      <c r="A71" s="101" t="str">
        <f t="shared" si="2"/>
        <v>x</v>
      </c>
      <c r="B71" s="210" t="s">
        <v>40</v>
      </c>
      <c r="C71" s="206">
        <v>0</v>
      </c>
      <c r="D71" s="131">
        <v>0</v>
      </c>
      <c r="E71" s="230">
        <f>IFERROR(D71/C71*100,0)</f>
        <v>0</v>
      </c>
      <c r="F71" s="131">
        <v>0</v>
      </c>
      <c r="G71" s="99">
        <f>IFERROR(D71-F71,"")</f>
        <v>0</v>
      </c>
      <c r="H71" s="301"/>
      <c r="I71" s="230">
        <v>0</v>
      </c>
      <c r="J71" s="301" t="str">
        <f>IFERROR(I71/H71*100,"")</f>
        <v/>
      </c>
      <c r="K71" s="131">
        <v>0</v>
      </c>
      <c r="L71" s="83">
        <f>IFERROR(I71-K71,"")</f>
        <v>0</v>
      </c>
      <c r="M71" s="131" t="str">
        <f>IFERROR(IF(D71&gt;0,I71/D71*10,""),"")</f>
        <v/>
      </c>
      <c r="N71" s="74" t="str">
        <f>IFERROR(IF(F71&gt;0,K71/F71*10,""),"")</f>
        <v/>
      </c>
      <c r="O71" s="141" t="str">
        <f t="shared" si="3"/>
        <v/>
      </c>
    </row>
    <row r="72" spans="1:15" s="1" customFormat="1" ht="15" hidden="1" customHeight="1" x14ac:dyDescent="0.2">
      <c r="A72" s="101" t="e">
        <f t="shared" si="2"/>
        <v>#VALUE!</v>
      </c>
      <c r="B72" s="210" t="s">
        <v>136</v>
      </c>
      <c r="C72" s="206"/>
      <c r="D72" s="131" t="e">
        <v>#VALUE!</v>
      </c>
      <c r="E72" s="230">
        <f>IFERROR(D72/C72*100,0)</f>
        <v>0</v>
      </c>
      <c r="F72" s="131" t="e">
        <v>#VALUE!</v>
      </c>
      <c r="G72" s="99" t="str">
        <f>IFERROR(D72-F72,"")</f>
        <v/>
      </c>
      <c r="H72" s="301"/>
      <c r="I72" s="230" t="e">
        <v>#VALUE!</v>
      </c>
      <c r="J72" s="301" t="str">
        <f>IFERROR(I72/H72*100,"")</f>
        <v/>
      </c>
      <c r="K72" s="131" t="s">
        <v>136</v>
      </c>
      <c r="L72" s="83" t="str">
        <f>IFERROR(I72-K72,"")</f>
        <v/>
      </c>
      <c r="M72" s="131" t="str">
        <f>IFERROR(IF(D72&gt;0,I72/D72*10,""),"")</f>
        <v/>
      </c>
      <c r="N72" s="74" t="str">
        <f>IFERROR(IF(F72&gt;0,K72/F72*10,""),"")</f>
        <v/>
      </c>
      <c r="O72" s="141" t="str">
        <f t="shared" si="3"/>
        <v/>
      </c>
    </row>
    <row r="73" spans="1:15" s="1" customFormat="1" ht="15" hidden="1" customHeight="1" x14ac:dyDescent="0.2">
      <c r="A73" s="101" t="e">
        <f t="shared" si="2"/>
        <v>#VALUE!</v>
      </c>
      <c r="B73" s="210" t="s">
        <v>136</v>
      </c>
      <c r="C73" s="206"/>
      <c r="D73" s="131" t="e">
        <v>#VALUE!</v>
      </c>
      <c r="E73" s="230">
        <f>IFERROR(D73/C73*100,0)</f>
        <v>0</v>
      </c>
      <c r="F73" s="131" t="e">
        <v>#VALUE!</v>
      </c>
      <c r="G73" s="99" t="str">
        <f>IFERROR(D73-F73,"")</f>
        <v/>
      </c>
      <c r="H73" s="301"/>
      <c r="I73" s="230" t="e">
        <v>#VALUE!</v>
      </c>
      <c r="J73" s="301" t="str">
        <f>IFERROR(I73/H73*100,"")</f>
        <v/>
      </c>
      <c r="K73" s="131" t="s">
        <v>136</v>
      </c>
      <c r="L73" s="83" t="str">
        <f>IFERROR(I73-K73,"")</f>
        <v/>
      </c>
      <c r="M73" s="131" t="str">
        <f>IFERROR(IF(D73&gt;0,I73/D73*10,""),"")</f>
        <v/>
      </c>
      <c r="N73" s="74" t="str">
        <f>IFERROR(IF(F73&gt;0,K73/F73*10,""),"")</f>
        <v/>
      </c>
      <c r="O73" s="141" t="str">
        <f t="shared" si="3"/>
        <v/>
      </c>
    </row>
    <row r="74" spans="1:15" s="1" customFormat="1" ht="15" hidden="1" customHeight="1" x14ac:dyDescent="0.2">
      <c r="A74" s="101" t="str">
        <f t="shared" si="2"/>
        <v>x</v>
      </c>
      <c r="B74" s="210" t="s">
        <v>41</v>
      </c>
      <c r="C74" s="206">
        <v>0</v>
      </c>
      <c r="D74" s="131">
        <v>0</v>
      </c>
      <c r="E74" s="230">
        <f>IFERROR(D74/C74*100,0)</f>
        <v>0</v>
      </c>
      <c r="F74" s="131">
        <v>0</v>
      </c>
      <c r="G74" s="99">
        <f>IFERROR(D74-F74,"")</f>
        <v>0</v>
      </c>
      <c r="H74" s="301"/>
      <c r="I74" s="230">
        <v>0</v>
      </c>
      <c r="J74" s="301" t="str">
        <f>IFERROR(I74/H74*100,"")</f>
        <v/>
      </c>
      <c r="K74" s="131">
        <v>0</v>
      </c>
      <c r="L74" s="83">
        <f>IFERROR(I74-K74,"")</f>
        <v>0</v>
      </c>
      <c r="M74" s="131" t="str">
        <f>IFERROR(IF(D74&gt;0,I74/D74*10,""),"")</f>
        <v/>
      </c>
      <c r="N74" s="74" t="str">
        <f>IFERROR(IF(F74&gt;0,K74/F74*10,""),"")</f>
        <v/>
      </c>
      <c r="O74" s="141" t="str">
        <f t="shared" si="3"/>
        <v/>
      </c>
    </row>
    <row r="75" spans="1:15" s="13" customFormat="1" ht="15.75" hidden="1" customHeight="1" x14ac:dyDescent="0.25">
      <c r="A75" s="101" t="str">
        <f t="shared" si="2"/>
        <v>x</v>
      </c>
      <c r="B75" s="208" t="s">
        <v>42</v>
      </c>
      <c r="C75" s="209">
        <v>0</v>
      </c>
      <c r="D75" s="24">
        <v>0</v>
      </c>
      <c r="E75" s="237">
        <f>IFERROR(D75/C75*100,0)</f>
        <v>0</v>
      </c>
      <c r="F75" s="24">
        <v>0</v>
      </c>
      <c r="G75" s="98">
        <f>D75-F75</f>
        <v>0</v>
      </c>
      <c r="H75" s="236">
        <v>0</v>
      </c>
      <c r="I75" s="237">
        <v>0</v>
      </c>
      <c r="J75" s="237" t="str">
        <f>IFERROR(I75/H75*100,"")</f>
        <v/>
      </c>
      <c r="K75" s="229">
        <f>SUM(K76:K88)</f>
        <v>0</v>
      </c>
      <c r="L75" s="31">
        <f>I75-K75</f>
        <v>0</v>
      </c>
      <c r="M75" s="24" t="str">
        <f>IF(D75&gt;0,I75/D75*10,"")</f>
        <v/>
      </c>
      <c r="N75" s="21" t="str">
        <f>IF(F75&gt;0,K75/F75*10,"")</f>
        <v/>
      </c>
      <c r="O75" s="98" t="str">
        <f t="shared" si="3"/>
        <v/>
      </c>
    </row>
    <row r="76" spans="1:15" s="1" customFormat="1" ht="15" hidden="1" customHeight="1" x14ac:dyDescent="0.2">
      <c r="A76" s="101" t="str">
        <f t="shared" si="2"/>
        <v>x</v>
      </c>
      <c r="B76" s="210" t="s">
        <v>139</v>
      </c>
      <c r="C76" s="206">
        <v>0</v>
      </c>
      <c r="D76" s="131">
        <v>0</v>
      </c>
      <c r="E76" s="230">
        <f>IFERROR(D76/C76*100,0)</f>
        <v>0</v>
      </c>
      <c r="F76" s="131">
        <v>0</v>
      </c>
      <c r="G76" s="99">
        <f>IFERROR(D76-F76,"")</f>
        <v>0</v>
      </c>
      <c r="H76" s="301"/>
      <c r="I76" s="230">
        <v>0</v>
      </c>
      <c r="J76" s="301" t="str">
        <f>IFERROR(I76/H76*100,"")</f>
        <v/>
      </c>
      <c r="K76" s="131">
        <v>0</v>
      </c>
      <c r="L76" s="83">
        <f>IFERROR(I76-K76,"")</f>
        <v>0</v>
      </c>
      <c r="M76" s="131" t="str">
        <f>IFERROR(IF(D76&gt;0,I76/D76*10,""),"")</f>
        <v/>
      </c>
      <c r="N76" s="74" t="str">
        <f>IFERROR(IF(F76&gt;0,K76/F76*10,""),"")</f>
        <v/>
      </c>
      <c r="O76" s="141" t="str">
        <f t="shared" si="3"/>
        <v/>
      </c>
    </row>
    <row r="77" spans="1:15" s="1" customFormat="1" ht="15" hidden="1" customHeight="1" x14ac:dyDescent="0.2">
      <c r="A77" s="101" t="str">
        <f t="shared" si="2"/>
        <v>x</v>
      </c>
      <c r="B77" s="210" t="s">
        <v>140</v>
      </c>
      <c r="C77" s="206">
        <v>0</v>
      </c>
      <c r="D77" s="131">
        <v>0</v>
      </c>
      <c r="E77" s="230">
        <f>IFERROR(D77/C77*100,0)</f>
        <v>0</v>
      </c>
      <c r="F77" s="131">
        <v>0</v>
      </c>
      <c r="G77" s="99">
        <f>IFERROR(D77-F77,"")</f>
        <v>0</v>
      </c>
      <c r="H77" s="301"/>
      <c r="I77" s="230">
        <v>0</v>
      </c>
      <c r="J77" s="301" t="str">
        <f>IFERROR(I77/H77*100,"")</f>
        <v/>
      </c>
      <c r="K77" s="131">
        <v>0</v>
      </c>
      <c r="L77" s="83">
        <f>IFERROR(I77-K77,"")</f>
        <v>0</v>
      </c>
      <c r="M77" s="131" t="str">
        <f>IFERROR(IF(D77&gt;0,I77/D77*10,""),"")</f>
        <v/>
      </c>
      <c r="N77" s="74" t="str">
        <f>IFERROR(IF(F77&gt;0,K77/F77*10,""),"")</f>
        <v/>
      </c>
      <c r="O77" s="141" t="str">
        <f t="shared" si="3"/>
        <v/>
      </c>
    </row>
    <row r="78" spans="1:15" s="1" customFormat="1" ht="15" hidden="1" customHeight="1" x14ac:dyDescent="0.2">
      <c r="A78" s="101" t="str">
        <f t="shared" si="2"/>
        <v>x</v>
      </c>
      <c r="B78" s="210" t="s">
        <v>141</v>
      </c>
      <c r="C78" s="206">
        <v>0</v>
      </c>
      <c r="D78" s="131">
        <v>0</v>
      </c>
      <c r="E78" s="230">
        <f>IFERROR(D78/C78*100,0)</f>
        <v>0</v>
      </c>
      <c r="F78" s="131">
        <v>0</v>
      </c>
      <c r="G78" s="99">
        <f>IFERROR(D78-F78,"")</f>
        <v>0</v>
      </c>
      <c r="H78" s="301"/>
      <c r="I78" s="230">
        <v>0</v>
      </c>
      <c r="J78" s="301" t="str">
        <f>IFERROR(I78/H78*100,"")</f>
        <v/>
      </c>
      <c r="K78" s="131">
        <v>0</v>
      </c>
      <c r="L78" s="83">
        <f>IFERROR(I78-K78,"")</f>
        <v>0</v>
      </c>
      <c r="M78" s="131" t="str">
        <f>IFERROR(IF(D78&gt;0,I78/D78*10,""),"")</f>
        <v/>
      </c>
      <c r="N78" s="74" t="str">
        <f>IFERROR(IF(F78&gt;0,K78/F78*10,""),"")</f>
        <v/>
      </c>
      <c r="O78" s="141" t="str">
        <f t="shared" si="3"/>
        <v/>
      </c>
    </row>
    <row r="79" spans="1:15" s="1" customFormat="1" ht="15" hidden="1" customHeight="1" x14ac:dyDescent="0.2">
      <c r="A79" s="101" t="str">
        <f t="shared" si="2"/>
        <v>x</v>
      </c>
      <c r="B79" s="210" t="s">
        <v>43</v>
      </c>
      <c r="C79" s="206">
        <v>0</v>
      </c>
      <c r="D79" s="131">
        <v>0</v>
      </c>
      <c r="E79" s="230">
        <f>IFERROR(D79/C79*100,0)</f>
        <v>0</v>
      </c>
      <c r="F79" s="131">
        <v>0</v>
      </c>
      <c r="G79" s="99">
        <f>IFERROR(D79-F79,"")</f>
        <v>0</v>
      </c>
      <c r="H79" s="301"/>
      <c r="I79" s="230">
        <v>0</v>
      </c>
      <c r="J79" s="301" t="str">
        <f>IFERROR(I79/H79*100,"")</f>
        <v/>
      </c>
      <c r="K79" s="131">
        <v>0</v>
      </c>
      <c r="L79" s="83">
        <f>IFERROR(I79-K79,"")</f>
        <v>0</v>
      </c>
      <c r="M79" s="131" t="str">
        <f>IFERROR(IF(D79&gt;0,I79/D79*10,""),"")</f>
        <v/>
      </c>
      <c r="N79" s="74" t="str">
        <f>IFERROR(IF(F79&gt;0,K79/F79*10,""),"")</f>
        <v/>
      </c>
      <c r="O79" s="141" t="str">
        <f t="shared" si="3"/>
        <v/>
      </c>
    </row>
    <row r="80" spans="1:15" s="1" customFormat="1" ht="15" hidden="1" customHeight="1" x14ac:dyDescent="0.2">
      <c r="A80" s="101" t="str">
        <f t="shared" si="2"/>
        <v>x</v>
      </c>
      <c r="B80" s="210" t="s">
        <v>44</v>
      </c>
      <c r="C80" s="206">
        <v>0</v>
      </c>
      <c r="D80" s="131">
        <v>0</v>
      </c>
      <c r="E80" s="230">
        <f>IFERROR(D80/C80*100,0)</f>
        <v>0</v>
      </c>
      <c r="F80" s="131">
        <v>0</v>
      </c>
      <c r="G80" s="99">
        <f>IFERROR(D80-F80,"")</f>
        <v>0</v>
      </c>
      <c r="H80" s="301"/>
      <c r="I80" s="230">
        <v>0</v>
      </c>
      <c r="J80" s="301" t="str">
        <f>IFERROR(I80/H80*100,"")</f>
        <v/>
      </c>
      <c r="K80" s="131">
        <v>0</v>
      </c>
      <c r="L80" s="83">
        <f>IFERROR(I80-K80,"")</f>
        <v>0</v>
      </c>
      <c r="M80" s="131" t="str">
        <f>IFERROR(IF(D80&gt;0,I80/D80*10,""),"")</f>
        <v/>
      </c>
      <c r="N80" s="74" t="str">
        <f>IFERROR(IF(F80&gt;0,K80/F80*10,""),"")</f>
        <v/>
      </c>
      <c r="O80" s="141" t="str">
        <f t="shared" si="3"/>
        <v/>
      </c>
    </row>
    <row r="81" spans="1:15" s="1" customFormat="1" ht="15" hidden="1" customHeight="1" x14ac:dyDescent="0.2">
      <c r="A81" s="101" t="e">
        <f t="shared" si="2"/>
        <v>#VALUE!</v>
      </c>
      <c r="B81" s="210" t="s">
        <v>136</v>
      </c>
      <c r="C81" s="206"/>
      <c r="D81" s="131" t="e">
        <v>#VALUE!</v>
      </c>
      <c r="E81" s="230">
        <f>IFERROR(D81/C81*100,0)</f>
        <v>0</v>
      </c>
      <c r="F81" s="131" t="e">
        <v>#VALUE!</v>
      </c>
      <c r="G81" s="99" t="str">
        <f>IFERROR(D81-F81,"")</f>
        <v/>
      </c>
      <c r="H81" s="301"/>
      <c r="I81" s="230" t="e">
        <v>#VALUE!</v>
      </c>
      <c r="J81" s="301" t="str">
        <f>IFERROR(I81/H81*100,"")</f>
        <v/>
      </c>
      <c r="K81" s="131" t="s">
        <v>136</v>
      </c>
      <c r="L81" s="83" t="str">
        <f>IFERROR(I81-K81,"")</f>
        <v/>
      </c>
      <c r="M81" s="131" t="str">
        <f>IFERROR(IF(D81&gt;0,I81/D81*10,""),"")</f>
        <v/>
      </c>
      <c r="N81" s="74" t="str">
        <f>IFERROR(IF(F81&gt;0,K81/F81*10,""),"")</f>
        <v/>
      </c>
      <c r="O81" s="141" t="str">
        <f t="shared" si="3"/>
        <v/>
      </c>
    </row>
    <row r="82" spans="1:15" s="1" customFormat="1" ht="15" hidden="1" customHeight="1" x14ac:dyDescent="0.2">
      <c r="A82" s="101" t="e">
        <f t="shared" si="2"/>
        <v>#VALUE!</v>
      </c>
      <c r="B82" s="210" t="s">
        <v>136</v>
      </c>
      <c r="C82" s="206"/>
      <c r="D82" s="131" t="e">
        <v>#VALUE!</v>
      </c>
      <c r="E82" s="230">
        <f>IFERROR(D82/C82*100,0)</f>
        <v>0</v>
      </c>
      <c r="F82" s="131" t="e">
        <v>#VALUE!</v>
      </c>
      <c r="G82" s="99" t="str">
        <f>IFERROR(D82-F82,"")</f>
        <v/>
      </c>
      <c r="H82" s="301"/>
      <c r="I82" s="230" t="e">
        <v>#VALUE!</v>
      </c>
      <c r="J82" s="301" t="str">
        <f>IFERROR(I82/H82*100,"")</f>
        <v/>
      </c>
      <c r="K82" s="131" t="s">
        <v>136</v>
      </c>
      <c r="L82" s="83" t="str">
        <f>IFERROR(I82-K82,"")</f>
        <v/>
      </c>
      <c r="M82" s="131" t="str">
        <f>IFERROR(IF(D82&gt;0,I82/D82*10,""),"")</f>
        <v/>
      </c>
      <c r="N82" s="74" t="str">
        <f>IFERROR(IF(F82&gt;0,K82/F82*10,""),"")</f>
        <v/>
      </c>
      <c r="O82" s="141" t="str">
        <f t="shared" si="3"/>
        <v/>
      </c>
    </row>
    <row r="83" spans="1:15" s="1" customFormat="1" ht="15" hidden="1" customHeight="1" x14ac:dyDescent="0.2">
      <c r="A83" s="101" t="str">
        <f t="shared" si="2"/>
        <v>x</v>
      </c>
      <c r="B83" s="210" t="s">
        <v>45</v>
      </c>
      <c r="C83" s="206">
        <v>0</v>
      </c>
      <c r="D83" s="131">
        <v>0</v>
      </c>
      <c r="E83" s="230">
        <f>IFERROR(D83/C83*100,0)</f>
        <v>0</v>
      </c>
      <c r="F83" s="131">
        <v>0</v>
      </c>
      <c r="G83" s="99">
        <f>IFERROR(D83-F83,"")</f>
        <v>0</v>
      </c>
      <c r="H83" s="301"/>
      <c r="I83" s="230">
        <v>0</v>
      </c>
      <c r="J83" s="301" t="str">
        <f>IFERROR(I83/H83*100,"")</f>
        <v/>
      </c>
      <c r="K83" s="131">
        <v>0</v>
      </c>
      <c r="L83" s="83">
        <f>IFERROR(I83-K83,"")</f>
        <v>0</v>
      </c>
      <c r="M83" s="131" t="str">
        <f>IFERROR(IF(D83&gt;0,I83/D83*10,""),"")</f>
        <v/>
      </c>
      <c r="N83" s="74" t="str">
        <f>IFERROR(IF(F83&gt;0,K83/F83*10,""),"")</f>
        <v/>
      </c>
      <c r="O83" s="141" t="str">
        <f t="shared" si="3"/>
        <v/>
      </c>
    </row>
    <row r="84" spans="1:15" s="1" customFormat="1" ht="15" hidden="1" customHeight="1" x14ac:dyDescent="0.2">
      <c r="A84" s="101" t="e">
        <f t="shared" si="2"/>
        <v>#VALUE!</v>
      </c>
      <c r="B84" s="210" t="s">
        <v>136</v>
      </c>
      <c r="C84" s="206"/>
      <c r="D84" s="131" t="e">
        <v>#VALUE!</v>
      </c>
      <c r="E84" s="230">
        <f>IFERROR(D84/C84*100,0)</f>
        <v>0</v>
      </c>
      <c r="F84" s="131" t="e">
        <v>#VALUE!</v>
      </c>
      <c r="G84" s="99" t="str">
        <f>IFERROR(D84-F84,"")</f>
        <v/>
      </c>
      <c r="H84" s="301"/>
      <c r="I84" s="230" t="e">
        <v>#VALUE!</v>
      </c>
      <c r="J84" s="301" t="str">
        <f>IFERROR(I84/H84*100,"")</f>
        <v/>
      </c>
      <c r="K84" s="131" t="s">
        <v>136</v>
      </c>
      <c r="L84" s="83" t="str">
        <f>IFERROR(I84-K84,"")</f>
        <v/>
      </c>
      <c r="M84" s="131" t="str">
        <f>IFERROR(IF(D84&gt;0,I84/D84*10,""),"")</f>
        <v/>
      </c>
      <c r="N84" s="74" t="str">
        <f>IFERROR(IF(F84&gt;0,K84/F84*10,""),"")</f>
        <v/>
      </c>
      <c r="O84" s="141" t="str">
        <f t="shared" si="3"/>
        <v/>
      </c>
    </row>
    <row r="85" spans="1:15" s="1" customFormat="1" ht="15" hidden="1" customHeight="1" x14ac:dyDescent="0.2">
      <c r="A85" s="101" t="str">
        <f t="shared" si="2"/>
        <v>x</v>
      </c>
      <c r="B85" s="210" t="s">
        <v>46</v>
      </c>
      <c r="C85" s="206">
        <v>0</v>
      </c>
      <c r="D85" s="131">
        <v>0</v>
      </c>
      <c r="E85" s="230">
        <f>IFERROR(D85/C85*100,0)</f>
        <v>0</v>
      </c>
      <c r="F85" s="131">
        <v>0</v>
      </c>
      <c r="G85" s="99">
        <f>IFERROR(D85-F85,"")</f>
        <v>0</v>
      </c>
      <c r="H85" s="301"/>
      <c r="I85" s="230">
        <v>0</v>
      </c>
      <c r="J85" s="301" t="str">
        <f>IFERROR(I85/H85*100,"")</f>
        <v/>
      </c>
      <c r="K85" s="131">
        <v>0</v>
      </c>
      <c r="L85" s="83">
        <f>IFERROR(I85-K85,"")</f>
        <v>0</v>
      </c>
      <c r="M85" s="131" t="str">
        <f>IFERROR(IF(D85&gt;0,I85/D85*10,""),"")</f>
        <v/>
      </c>
      <c r="N85" s="74" t="str">
        <f>IFERROR(IF(F85&gt;0,K85/F85*10,""),"")</f>
        <v/>
      </c>
      <c r="O85" s="141" t="str">
        <f t="shared" si="3"/>
        <v/>
      </c>
    </row>
    <row r="86" spans="1:15" s="1" customFormat="1" ht="15" hidden="1" customHeight="1" x14ac:dyDescent="0.2">
      <c r="A86" s="101" t="str">
        <f t="shared" si="2"/>
        <v>x</v>
      </c>
      <c r="B86" s="210" t="s">
        <v>47</v>
      </c>
      <c r="C86" s="206">
        <v>0</v>
      </c>
      <c r="D86" s="131">
        <v>0</v>
      </c>
      <c r="E86" s="230">
        <f>IFERROR(D86/C86*100,0)</f>
        <v>0</v>
      </c>
      <c r="F86" s="131">
        <v>0</v>
      </c>
      <c r="G86" s="99">
        <f>IFERROR(D86-F86,"")</f>
        <v>0</v>
      </c>
      <c r="H86" s="301">
        <v>0</v>
      </c>
      <c r="I86" s="230">
        <v>0</v>
      </c>
      <c r="J86" s="301" t="str">
        <f>IFERROR(I86/H86*100,"")</f>
        <v/>
      </c>
      <c r="K86" s="131">
        <v>0</v>
      </c>
      <c r="L86" s="83">
        <f>IFERROR(I86-K86,"")</f>
        <v>0</v>
      </c>
      <c r="M86" s="131" t="str">
        <f>IFERROR(IF(D86&gt;0,I86/D86*10,""),"")</f>
        <v/>
      </c>
      <c r="N86" s="74" t="str">
        <f>IFERROR(IF(F86&gt;0,K86/F86*10,""),"")</f>
        <v/>
      </c>
      <c r="O86" s="141" t="str">
        <f t="shared" si="3"/>
        <v/>
      </c>
    </row>
    <row r="87" spans="1:15" s="1" customFormat="1" ht="15" hidden="1" customHeight="1" x14ac:dyDescent="0.2">
      <c r="A87" s="101" t="str">
        <f t="shared" si="2"/>
        <v>x</v>
      </c>
      <c r="B87" s="210" t="s">
        <v>48</v>
      </c>
      <c r="C87" s="206">
        <v>0</v>
      </c>
      <c r="D87" s="131">
        <v>0</v>
      </c>
      <c r="E87" s="230">
        <f>IFERROR(D87/C87*100,0)</f>
        <v>0</v>
      </c>
      <c r="F87" s="131">
        <v>0</v>
      </c>
      <c r="G87" s="99">
        <f>IFERROR(D87-F87,"")</f>
        <v>0</v>
      </c>
      <c r="H87" s="301"/>
      <c r="I87" s="230">
        <v>0</v>
      </c>
      <c r="J87" s="301" t="str">
        <f>IFERROR(I87/H87*100,"")</f>
        <v/>
      </c>
      <c r="K87" s="131">
        <v>0</v>
      </c>
      <c r="L87" s="83">
        <f>IFERROR(I87-K87,"")</f>
        <v>0</v>
      </c>
      <c r="M87" s="131" t="str">
        <f>IFERROR(IF(D87&gt;0,I87/D87*10,""),"")</f>
        <v/>
      </c>
      <c r="N87" s="74" t="str">
        <f>IFERROR(IF(F87&gt;0,K87/F87*10,""),"")</f>
        <v/>
      </c>
      <c r="O87" s="141" t="str">
        <f t="shared" si="3"/>
        <v/>
      </c>
    </row>
    <row r="88" spans="1:15" s="1" customFormat="1" ht="15" hidden="1" customHeight="1" x14ac:dyDescent="0.2">
      <c r="A88" s="101" t="str">
        <f t="shared" si="2"/>
        <v>x</v>
      </c>
      <c r="B88" s="205" t="s">
        <v>49</v>
      </c>
      <c r="C88" s="206">
        <v>0</v>
      </c>
      <c r="D88" s="131">
        <v>0</v>
      </c>
      <c r="E88" s="230">
        <f>IFERROR(D88/C88*100,0)</f>
        <v>0</v>
      </c>
      <c r="F88" s="131">
        <v>0</v>
      </c>
      <c r="G88" s="99">
        <f>IFERROR(D88-F88,"")</f>
        <v>0</v>
      </c>
      <c r="H88" s="301"/>
      <c r="I88" s="230">
        <v>0</v>
      </c>
      <c r="J88" s="301" t="str">
        <f>IFERROR(I88/H88*100,"")</f>
        <v/>
      </c>
      <c r="K88" s="131">
        <v>0</v>
      </c>
      <c r="L88" s="83">
        <f>IFERROR(I88-K88,"")</f>
        <v>0</v>
      </c>
      <c r="M88" s="131" t="str">
        <f>IFERROR(IF(D88&gt;0,I88/D88*10,""),"")</f>
        <v/>
      </c>
      <c r="N88" s="74" t="str">
        <f>IFERROR(IF(F88&gt;0,K88/F88*10,""),"")</f>
        <v/>
      </c>
      <c r="O88" s="141" t="str">
        <f t="shared" si="3"/>
        <v/>
      </c>
    </row>
    <row r="89" spans="1:15" s="13" customFormat="1" ht="15.75" x14ac:dyDescent="0.25">
      <c r="A89" s="101">
        <f t="shared" si="2"/>
        <v>2.5904500000000001</v>
      </c>
      <c r="B89" s="208" t="s">
        <v>50</v>
      </c>
      <c r="C89" s="209">
        <v>7.7431000000000001</v>
      </c>
      <c r="D89" s="24">
        <v>2.5904500000000001</v>
      </c>
      <c r="E89" s="237">
        <f>IFERROR(D89/C89*100,0)</f>
        <v>33.454946985057667</v>
      </c>
      <c r="F89" s="24">
        <v>1.1015699999999999</v>
      </c>
      <c r="G89" s="98">
        <f>D89-F89</f>
        <v>1.4888800000000002</v>
      </c>
      <c r="H89" s="322">
        <v>17.5</v>
      </c>
      <c r="I89" s="24">
        <v>7.2854520000000003</v>
      </c>
      <c r="J89" s="237">
        <f>IFERROR(I89/H89*100,"")</f>
        <v>41.631154285714288</v>
      </c>
      <c r="K89" s="24">
        <f>SUM(K90:K101)</f>
        <v>3.9740000000000002</v>
      </c>
      <c r="L89" s="98">
        <f>SUM(L90:L101)</f>
        <v>3.3114520000000001</v>
      </c>
      <c r="M89" s="24">
        <f>IF(D89&gt;0,I89/D89*10,"")</f>
        <v>28.124271844660193</v>
      </c>
      <c r="N89" s="21">
        <f>IF(F89&gt;0,K89/F89*10,"")</f>
        <v>36.075782746443714</v>
      </c>
      <c r="O89" s="98">
        <f t="shared" si="3"/>
        <v>-7.9515109017835215</v>
      </c>
    </row>
    <row r="90" spans="1:15" s="1" customFormat="1" ht="15" hidden="1" customHeight="1" x14ac:dyDescent="0.2">
      <c r="A90" s="101" t="str">
        <f t="shared" si="2"/>
        <v>x</v>
      </c>
      <c r="B90" s="210" t="s">
        <v>97</v>
      </c>
      <c r="C90" s="206">
        <v>0</v>
      </c>
      <c r="D90" s="131">
        <v>0</v>
      </c>
      <c r="E90" s="230">
        <f>IFERROR(D90/C90*100,0)</f>
        <v>0</v>
      </c>
      <c r="F90" s="131">
        <v>0</v>
      </c>
      <c r="G90" s="99">
        <f>IFERROR(D90-F90,"")</f>
        <v>0</v>
      </c>
      <c r="H90" s="301"/>
      <c r="I90" s="230">
        <v>0</v>
      </c>
      <c r="J90" s="301" t="str">
        <f>IFERROR(I90/H90*100,"")</f>
        <v/>
      </c>
      <c r="K90" s="131">
        <v>0</v>
      </c>
      <c r="L90" s="83">
        <f>IFERROR(I90-K90,"")</f>
        <v>0</v>
      </c>
      <c r="M90" s="131" t="str">
        <f>IFERROR(IF(D90&gt;0,I90/D90*10,""),"")</f>
        <v/>
      </c>
      <c r="N90" s="74" t="str">
        <f>IFERROR(IF(F90&gt;0,K90/F90*10,""),"")</f>
        <v/>
      </c>
      <c r="O90" s="141" t="str">
        <f t="shared" si="3"/>
        <v/>
      </c>
    </row>
    <row r="91" spans="1:15" s="1" customFormat="1" ht="15" hidden="1" customHeight="1" x14ac:dyDescent="0.2">
      <c r="A91" s="101" t="str">
        <f t="shared" si="2"/>
        <v>x</v>
      </c>
      <c r="B91" s="210" t="s">
        <v>98</v>
      </c>
      <c r="C91" s="206">
        <v>0</v>
      </c>
      <c r="D91" s="131">
        <v>0</v>
      </c>
      <c r="E91" s="230">
        <f>IFERROR(D91/C91*100,0)</f>
        <v>0</v>
      </c>
      <c r="F91" s="131">
        <v>0</v>
      </c>
      <c r="G91" s="99">
        <f>IFERROR(D91-F91,"")</f>
        <v>0</v>
      </c>
      <c r="H91" s="301"/>
      <c r="I91" s="230">
        <v>0</v>
      </c>
      <c r="J91" s="301" t="str">
        <f>IFERROR(I91/H91*100,"")</f>
        <v/>
      </c>
      <c r="K91" s="131">
        <v>0</v>
      </c>
      <c r="L91" s="83">
        <f>IFERROR(I91-K91,"")</f>
        <v>0</v>
      </c>
      <c r="M91" s="131" t="str">
        <f>IFERROR(IF(D91&gt;0,I91/D91*10,""),"")</f>
        <v/>
      </c>
      <c r="N91" s="74" t="str">
        <f>IFERROR(IF(F91&gt;0,K91/F91*10,""),"")</f>
        <v/>
      </c>
      <c r="O91" s="141" t="str">
        <f t="shared" si="3"/>
        <v/>
      </c>
    </row>
    <row r="92" spans="1:15" s="1" customFormat="1" ht="15" hidden="1" customHeight="1" x14ac:dyDescent="0.2">
      <c r="A92" s="101" t="str">
        <f t="shared" si="2"/>
        <v>x</v>
      </c>
      <c r="B92" s="210" t="s">
        <v>61</v>
      </c>
      <c r="C92" s="206">
        <v>0</v>
      </c>
      <c r="D92" s="131">
        <v>0</v>
      </c>
      <c r="E92" s="230">
        <f>IFERROR(D92/C92*100,0)</f>
        <v>0</v>
      </c>
      <c r="F92" s="131">
        <v>0</v>
      </c>
      <c r="G92" s="99">
        <f>IFERROR(D92-F92,"")</f>
        <v>0</v>
      </c>
      <c r="H92" s="301"/>
      <c r="I92" s="230">
        <v>0</v>
      </c>
      <c r="J92" s="301" t="str">
        <f>IFERROR(I92/H92*100,"")</f>
        <v/>
      </c>
      <c r="K92" s="131">
        <v>0</v>
      </c>
      <c r="L92" s="83">
        <f>IFERROR(I92-K92,"")</f>
        <v>0</v>
      </c>
      <c r="M92" s="131" t="str">
        <f>IFERROR(IF(D92&gt;0,I92/D92*10,""),"")</f>
        <v/>
      </c>
      <c r="N92" s="74" t="str">
        <f>IFERROR(IF(F92&gt;0,K92/F92*10,""),"")</f>
        <v/>
      </c>
      <c r="O92" s="141" t="str">
        <f t="shared" si="3"/>
        <v/>
      </c>
    </row>
    <row r="93" spans="1:15" s="1" customFormat="1" ht="15" hidden="1" customHeight="1" x14ac:dyDescent="0.2">
      <c r="A93" s="101" t="e">
        <f t="shared" si="2"/>
        <v>#VALUE!</v>
      </c>
      <c r="B93" s="210" t="s">
        <v>136</v>
      </c>
      <c r="C93" s="206"/>
      <c r="D93" s="131" t="e">
        <v>#VALUE!</v>
      </c>
      <c r="E93" s="230">
        <f>IFERROR(D93/C93*100,0)</f>
        <v>0</v>
      </c>
      <c r="F93" s="131" t="e">
        <v>#VALUE!</v>
      </c>
      <c r="G93" s="99" t="str">
        <f>IFERROR(D93-F93,"")</f>
        <v/>
      </c>
      <c r="H93" s="301"/>
      <c r="I93" s="230" t="e">
        <v>#VALUE!</v>
      </c>
      <c r="J93" s="301" t="str">
        <f>IFERROR(I93/H93*100,"")</f>
        <v/>
      </c>
      <c r="K93" s="131" t="s">
        <v>136</v>
      </c>
      <c r="L93" s="83" t="str">
        <f>IFERROR(I93-K93,"")</f>
        <v/>
      </c>
      <c r="M93" s="131" t="str">
        <f>IFERROR(IF(D93&gt;0,I93/D93*10,""),"")</f>
        <v/>
      </c>
      <c r="N93" s="74" t="str">
        <f>IFERROR(IF(F93&gt;0,K93/F93*10,""),"")</f>
        <v/>
      </c>
      <c r="O93" s="141" t="str">
        <f t="shared" si="3"/>
        <v/>
      </c>
    </row>
    <row r="94" spans="1:15" s="1" customFormat="1" ht="15.75" x14ac:dyDescent="0.2">
      <c r="A94" s="101">
        <f t="shared" si="2"/>
        <v>2.5904500000000001</v>
      </c>
      <c r="B94" s="210" t="s">
        <v>51</v>
      </c>
      <c r="C94" s="206">
        <v>7.7331000000000003</v>
      </c>
      <c r="D94" s="131">
        <v>2.5904500000000001</v>
      </c>
      <c r="E94" s="230">
        <f>IFERROR(D94/C94*100,0)</f>
        <v>33.498208997685275</v>
      </c>
      <c r="F94" s="131">
        <v>1.1015699999999999</v>
      </c>
      <c r="G94" s="99">
        <f>IFERROR(D94-F94,"")</f>
        <v>1.4888800000000002</v>
      </c>
      <c r="H94" s="301">
        <v>17.5</v>
      </c>
      <c r="I94" s="230">
        <v>7.2854520000000003</v>
      </c>
      <c r="J94" s="301">
        <f>IFERROR(I94/H94*100,"")</f>
        <v>41.631154285714288</v>
      </c>
      <c r="K94" s="131">
        <v>3.9740000000000002</v>
      </c>
      <c r="L94" s="83">
        <f>IFERROR(I94-K94,"")</f>
        <v>3.3114520000000001</v>
      </c>
      <c r="M94" s="131">
        <f>IFERROR(IF(D94&gt;0,I94/D94*10,""),"")</f>
        <v>28.124271844660193</v>
      </c>
      <c r="N94" s="74">
        <f>IFERROR(IF(F94&gt;0,K94/F94*10,""),"")</f>
        <v>36.075782746443714</v>
      </c>
      <c r="O94" s="141">
        <f t="shared" si="3"/>
        <v>-7.9515109017835215</v>
      </c>
    </row>
    <row r="95" spans="1:15" s="1" customFormat="1" ht="15" hidden="1" customHeight="1" x14ac:dyDescent="0.2">
      <c r="A95" s="101" t="str">
        <f t="shared" si="2"/>
        <v>x</v>
      </c>
      <c r="B95" s="210" t="s">
        <v>52</v>
      </c>
      <c r="C95" s="206">
        <v>0</v>
      </c>
      <c r="D95" s="131">
        <v>0</v>
      </c>
      <c r="E95" s="230">
        <f>IFERROR(D95/C95*100,0)</f>
        <v>0</v>
      </c>
      <c r="F95" s="131">
        <v>0</v>
      </c>
      <c r="G95" s="99">
        <f>IFERROR(D95-F95,"")</f>
        <v>0</v>
      </c>
      <c r="H95" s="301"/>
      <c r="I95" s="230">
        <v>0</v>
      </c>
      <c r="J95" s="301" t="str">
        <f>IFERROR(I95/H95*100,"")</f>
        <v/>
      </c>
      <c r="K95" s="131">
        <v>0</v>
      </c>
      <c r="L95" s="83">
        <f>IFERROR(I95-K95,"")</f>
        <v>0</v>
      </c>
      <c r="M95" s="131" t="str">
        <f>IFERROR(IF(D95&gt;0,I95/D95*10,""),"")</f>
        <v/>
      </c>
      <c r="N95" s="74" t="str">
        <f>IFERROR(IF(F95&gt;0,K95/F95*10,""),"")</f>
        <v/>
      </c>
      <c r="O95" s="141" t="str">
        <f t="shared" si="3"/>
        <v/>
      </c>
    </row>
    <row r="96" spans="1:15" s="1" customFormat="1" ht="15" hidden="1" customHeight="1" x14ac:dyDescent="0.2">
      <c r="A96" s="101" t="str">
        <f t="shared" si="2"/>
        <v>x</v>
      </c>
      <c r="B96" s="210" t="s">
        <v>53</v>
      </c>
      <c r="C96" s="206">
        <v>0</v>
      </c>
      <c r="D96" s="131">
        <v>0</v>
      </c>
      <c r="E96" s="230">
        <f>IFERROR(D96/C96*100,0)</f>
        <v>0</v>
      </c>
      <c r="F96" s="131">
        <v>0</v>
      </c>
      <c r="G96" s="99">
        <f>IFERROR(D96-F96,"")</f>
        <v>0</v>
      </c>
      <c r="H96" s="301"/>
      <c r="I96" s="230">
        <v>0</v>
      </c>
      <c r="J96" s="301" t="str">
        <f>IFERROR(I96/H96*100,"")</f>
        <v/>
      </c>
      <c r="K96" s="131">
        <v>0</v>
      </c>
      <c r="L96" s="83">
        <f>IFERROR(I96-K96,"")</f>
        <v>0</v>
      </c>
      <c r="M96" s="131" t="str">
        <f>IFERROR(IF(D96&gt;0,I96/D96*10,""),"")</f>
        <v/>
      </c>
      <c r="N96" s="74" t="str">
        <f>IFERROR(IF(F96&gt;0,K96/F96*10,""),"")</f>
        <v/>
      </c>
      <c r="O96" s="141" t="str">
        <f t="shared" si="3"/>
        <v/>
      </c>
    </row>
    <row r="97" spans="1:15" s="1" customFormat="1" ht="15" hidden="1" customHeight="1" x14ac:dyDescent="0.2">
      <c r="A97" s="101" t="e">
        <f t="shared" si="2"/>
        <v>#VALUE!</v>
      </c>
      <c r="B97" s="210" t="s">
        <v>54</v>
      </c>
      <c r="C97" s="206">
        <v>0</v>
      </c>
      <c r="D97" s="131" t="e">
        <v>#VALUE!</v>
      </c>
      <c r="E97" s="230">
        <f>IFERROR(D97/C97*100,0)</f>
        <v>0</v>
      </c>
      <c r="F97" s="131" t="e">
        <v>#VALUE!</v>
      </c>
      <c r="G97" s="99" t="str">
        <f>IFERROR(D97-F97,"")</f>
        <v/>
      </c>
      <c r="H97" s="301"/>
      <c r="I97" s="230" t="e">
        <v>#VALUE!</v>
      </c>
      <c r="J97" s="301" t="str">
        <f>IFERROR(I97/H97*100,"")</f>
        <v/>
      </c>
      <c r="K97" s="131" t="s">
        <v>136</v>
      </c>
      <c r="L97" s="83" t="str">
        <f>IFERROR(I97-K97,"")</f>
        <v/>
      </c>
      <c r="M97" s="131" t="str">
        <f>IFERROR(IF(D97&gt;0,I97/D97*10,""),"")</f>
        <v/>
      </c>
      <c r="N97" s="74" t="str">
        <f>IFERROR(IF(F97&gt;0,K97/F97*10,""),"")</f>
        <v/>
      </c>
      <c r="O97" s="141" t="str">
        <f t="shared" si="3"/>
        <v/>
      </c>
    </row>
    <row r="98" spans="1:15" s="1" customFormat="1" ht="15" hidden="1" customHeight="1" x14ac:dyDescent="0.2">
      <c r="A98" s="101" t="e">
        <f t="shared" si="2"/>
        <v>#VALUE!</v>
      </c>
      <c r="B98" s="210" t="s">
        <v>136</v>
      </c>
      <c r="C98" s="206"/>
      <c r="D98" s="131" t="e">
        <v>#VALUE!</v>
      </c>
      <c r="E98" s="230">
        <f>IFERROR(D98/C98*100,0)</f>
        <v>0</v>
      </c>
      <c r="F98" s="131" t="e">
        <v>#VALUE!</v>
      </c>
      <c r="G98" s="99" t="str">
        <f>IFERROR(D98-F98,"")</f>
        <v/>
      </c>
      <c r="H98" s="301"/>
      <c r="I98" s="230" t="e">
        <v>#VALUE!</v>
      </c>
      <c r="J98" s="301" t="str">
        <f>IFERROR(I98/H98*100,"")</f>
        <v/>
      </c>
      <c r="K98" s="131" t="s">
        <v>136</v>
      </c>
      <c r="L98" s="83" t="str">
        <f>IFERROR(I98-K98,"")</f>
        <v/>
      </c>
      <c r="M98" s="131" t="str">
        <f>IFERROR(IF(D98&gt;0,I98/D98*10,""),"")</f>
        <v/>
      </c>
      <c r="N98" s="74" t="str">
        <f>IFERROR(IF(F98&gt;0,K98/F98*10,""),"")</f>
        <v/>
      </c>
      <c r="O98" s="141" t="str">
        <f t="shared" si="3"/>
        <v/>
      </c>
    </row>
    <row r="99" spans="1:15" s="1" customFormat="1" ht="15" hidden="1" customHeight="1" x14ac:dyDescent="0.2">
      <c r="A99" s="101" t="str">
        <f t="shared" si="2"/>
        <v>x</v>
      </c>
      <c r="B99" s="210" t="s">
        <v>55</v>
      </c>
      <c r="C99" s="206">
        <v>0</v>
      </c>
      <c r="D99" s="131">
        <v>0</v>
      </c>
      <c r="E99" s="230">
        <f>IFERROR(D99/C99*100,0)</f>
        <v>0</v>
      </c>
      <c r="F99" s="131">
        <v>0</v>
      </c>
      <c r="G99" s="99">
        <f>IFERROR(D99-F99,"")</f>
        <v>0</v>
      </c>
      <c r="H99" s="301"/>
      <c r="I99" s="230">
        <v>0</v>
      </c>
      <c r="J99" s="301" t="str">
        <f>IFERROR(I99/H99*100,"")</f>
        <v/>
      </c>
      <c r="K99" s="131">
        <v>0</v>
      </c>
      <c r="L99" s="83">
        <f>IFERROR(I99-K99,"")</f>
        <v>0</v>
      </c>
      <c r="M99" s="131" t="str">
        <f>IFERROR(IF(D99&gt;0,I99/D99*10,""),"")</f>
        <v/>
      </c>
      <c r="N99" s="74" t="str">
        <f>IFERROR(IF(F99&gt;0,K99/F99*10,""),"")</f>
        <v/>
      </c>
      <c r="O99" s="141" t="str">
        <f t="shared" si="3"/>
        <v/>
      </c>
    </row>
    <row r="100" spans="1:15" s="1" customFormat="1" ht="15" hidden="1" customHeight="1" x14ac:dyDescent="0.2">
      <c r="A100" s="101" t="str">
        <f t="shared" si="2"/>
        <v>x</v>
      </c>
      <c r="B100" s="210" t="s">
        <v>56</v>
      </c>
      <c r="C100" s="206">
        <v>0</v>
      </c>
      <c r="D100" s="131">
        <v>0</v>
      </c>
      <c r="E100" s="230">
        <f>IFERROR(D100/C100*100,0)</f>
        <v>0</v>
      </c>
      <c r="F100" s="131">
        <v>0</v>
      </c>
      <c r="G100" s="99">
        <f>IFERROR(D100-F100,"")</f>
        <v>0</v>
      </c>
      <c r="H100" s="301"/>
      <c r="I100" s="230">
        <v>0</v>
      </c>
      <c r="J100" s="301" t="str">
        <f>IFERROR(I100/H100*100,"")</f>
        <v/>
      </c>
      <c r="K100" s="131">
        <v>0</v>
      </c>
      <c r="L100" s="83">
        <f>IFERROR(I100-K100,"")</f>
        <v>0</v>
      </c>
      <c r="M100" s="131" t="str">
        <f>IFERROR(IF(D100&gt;0,I100/D100*10,""),"")</f>
        <v/>
      </c>
      <c r="N100" s="74" t="str">
        <f>IFERROR(IF(F100&gt;0,K100/F100*10,""),"")</f>
        <v/>
      </c>
      <c r="O100" s="141" t="str">
        <f t="shared" si="3"/>
        <v/>
      </c>
    </row>
    <row r="101" spans="1:15" s="1" customFormat="1" ht="15.75" hidden="1" x14ac:dyDescent="0.2">
      <c r="A101" s="101" t="str">
        <f t="shared" si="2"/>
        <v>x</v>
      </c>
      <c r="B101" s="213" t="s">
        <v>99</v>
      </c>
      <c r="C101" s="193">
        <v>0.01</v>
      </c>
      <c r="D101" s="133">
        <v>0</v>
      </c>
      <c r="E101" s="238">
        <f>IFERROR(D101/C101*100,0)</f>
        <v>0</v>
      </c>
      <c r="F101" s="133">
        <v>0</v>
      </c>
      <c r="G101" s="128">
        <f>IFERROR(D101-F101,"")</f>
        <v>0</v>
      </c>
      <c r="H101" s="305"/>
      <c r="I101" s="238">
        <v>0</v>
      </c>
      <c r="J101" s="301" t="str">
        <f t="shared" ref="J101" si="4">IFERROR(I101/H101*100,"")</f>
        <v/>
      </c>
      <c r="K101" s="133">
        <v>0</v>
      </c>
      <c r="L101" s="91">
        <f>IFERROR(I101-K101,"")</f>
        <v>0</v>
      </c>
      <c r="M101" s="161" t="str">
        <f>IFERROR(IF(D101&gt;0,I101/D101*10,""),"")</f>
        <v/>
      </c>
      <c r="N101" s="126" t="str">
        <f>IFERROR(IF(F101&gt;0,K101/F101*10,""),"")</f>
        <v/>
      </c>
      <c r="O101" s="145" t="str">
        <f t="shared" si="3"/>
        <v/>
      </c>
    </row>
    <row r="102" spans="1:15" s="3" customFormat="1" x14ac:dyDescent="0.2">
      <c r="A102" s="7"/>
      <c r="B102" s="182"/>
      <c r="C102" s="2"/>
      <c r="D102" s="47"/>
      <c r="E102" s="47"/>
      <c r="J102" s="1"/>
      <c r="M102" s="33"/>
      <c r="N102" s="33"/>
    </row>
    <row r="103" spans="1:15" s="5" customFormat="1" x14ac:dyDescent="0.2">
      <c r="A103" s="7"/>
      <c r="B103" s="182"/>
      <c r="C103" s="2"/>
      <c r="J103" s="6"/>
      <c r="M103" s="33"/>
      <c r="N103" s="33"/>
    </row>
    <row r="104" spans="1:15" s="5" customFormat="1" x14ac:dyDescent="0.2">
      <c r="A104" s="7"/>
      <c r="B104" s="182"/>
      <c r="C104" s="2"/>
      <c r="J104" s="6"/>
      <c r="M104" s="33"/>
      <c r="N104" s="33"/>
    </row>
    <row r="105" spans="1:15" s="5" customFormat="1" x14ac:dyDescent="0.2">
      <c r="A105" s="7"/>
      <c r="B105" s="182"/>
      <c r="C105" s="2"/>
      <c r="J105" s="6"/>
      <c r="M105" s="33"/>
      <c r="N105" s="33"/>
    </row>
    <row r="106" spans="1:15" s="5" customFormat="1" x14ac:dyDescent="0.2">
      <c r="A106" s="7"/>
      <c r="B106" s="182"/>
      <c r="C106" s="2"/>
      <c r="J106" s="6"/>
      <c r="M106" s="33"/>
      <c r="N106" s="33"/>
    </row>
    <row r="107" spans="1:15" s="5" customFormat="1" x14ac:dyDescent="0.2">
      <c r="A107" s="7"/>
      <c r="B107" s="182"/>
      <c r="C107" s="2"/>
      <c r="J107" s="6"/>
      <c r="M107" s="33"/>
      <c r="N107" s="33"/>
    </row>
    <row r="108" spans="1:15" s="5" customFormat="1" x14ac:dyDescent="0.2">
      <c r="A108" s="7"/>
      <c r="B108" s="182"/>
      <c r="C108" s="2"/>
      <c r="J108" s="6"/>
      <c r="M108" s="33"/>
      <c r="N108" s="33"/>
    </row>
    <row r="109" spans="1:15" s="5" customFormat="1" x14ac:dyDescent="0.2">
      <c r="A109" s="7"/>
      <c r="B109" s="182"/>
      <c r="C109" s="2"/>
      <c r="J109" s="6"/>
      <c r="M109" s="33"/>
      <c r="N109" s="33"/>
    </row>
    <row r="110" spans="1:15" s="5" customFormat="1" x14ac:dyDescent="0.2">
      <c r="A110" s="7"/>
      <c r="B110" s="182"/>
      <c r="C110" s="2"/>
      <c r="J110" s="6"/>
      <c r="M110" s="33"/>
      <c r="N110" s="33"/>
    </row>
    <row r="111" spans="1:15" s="5" customFormat="1" x14ac:dyDescent="0.2">
      <c r="A111" s="7"/>
      <c r="B111" s="182"/>
      <c r="C111" s="2"/>
      <c r="J111" s="6"/>
      <c r="M111" s="33"/>
      <c r="N111" s="33"/>
    </row>
    <row r="112" spans="1:15" s="5" customFormat="1" x14ac:dyDescent="0.2">
      <c r="A112" s="7"/>
      <c r="B112" s="182"/>
      <c r="C112" s="2"/>
      <c r="J112" s="6"/>
      <c r="M112" s="33"/>
      <c r="N112" s="33"/>
    </row>
    <row r="113" spans="1:14" s="5" customFormat="1" x14ac:dyDescent="0.2">
      <c r="A113" s="7"/>
      <c r="B113" s="182"/>
      <c r="C113" s="2"/>
      <c r="J113" s="6"/>
      <c r="M113" s="33"/>
      <c r="N113" s="33"/>
    </row>
    <row r="114" spans="1:14" s="5" customFormat="1" x14ac:dyDescent="0.2">
      <c r="A114" s="7"/>
      <c r="B114" s="182"/>
      <c r="C114" s="2"/>
      <c r="J114" s="6"/>
      <c r="M114" s="33"/>
      <c r="N114" s="33"/>
    </row>
    <row r="115" spans="1:14" s="5" customFormat="1" x14ac:dyDescent="0.2">
      <c r="A115" s="7"/>
      <c r="B115" s="182"/>
      <c r="C115" s="2"/>
      <c r="J115" s="6"/>
      <c r="M115" s="33"/>
      <c r="N115" s="33"/>
    </row>
    <row r="116" spans="1:14" s="5" customFormat="1" x14ac:dyDescent="0.2">
      <c r="A116" s="7"/>
      <c r="B116" s="182"/>
      <c r="C116" s="2"/>
      <c r="J116" s="6"/>
      <c r="M116" s="33"/>
      <c r="N116" s="33"/>
    </row>
    <row r="117" spans="1:14" s="5" customFormat="1" x14ac:dyDescent="0.2">
      <c r="A117" s="7"/>
      <c r="B117" s="182"/>
      <c r="C117" s="2"/>
      <c r="J117" s="6"/>
      <c r="M117" s="33"/>
      <c r="N117" s="33"/>
    </row>
    <row r="118" spans="1:14" s="5" customFormat="1" x14ac:dyDescent="0.2">
      <c r="A118" s="7"/>
      <c r="B118" s="182"/>
      <c r="C118" s="2"/>
      <c r="J118" s="6"/>
      <c r="M118" s="33"/>
      <c r="N118" s="33"/>
    </row>
    <row r="119" spans="1:14" s="5" customFormat="1" x14ac:dyDescent="0.2">
      <c r="A119" s="7"/>
      <c r="B119" s="182"/>
      <c r="C119" s="2"/>
      <c r="J119" s="6"/>
      <c r="M119" s="33"/>
      <c r="N119" s="33"/>
    </row>
    <row r="120" spans="1:14" s="5" customFormat="1" x14ac:dyDescent="0.2">
      <c r="A120" s="7"/>
      <c r="B120" s="182"/>
      <c r="C120" s="2"/>
      <c r="J120" s="6"/>
      <c r="M120" s="33"/>
      <c r="N120" s="33"/>
    </row>
    <row r="121" spans="1:14" s="5" customFormat="1" x14ac:dyDescent="0.2">
      <c r="A121" s="7"/>
      <c r="B121" s="182"/>
      <c r="C121" s="2"/>
      <c r="J121" s="6"/>
      <c r="M121" s="33"/>
      <c r="N121" s="33"/>
    </row>
    <row r="122" spans="1:14" s="5" customFormat="1" x14ac:dyDescent="0.2">
      <c r="A122" s="7"/>
      <c r="B122" s="182"/>
      <c r="C122" s="2"/>
      <c r="J122" s="6"/>
      <c r="M122" s="33"/>
      <c r="N122" s="33"/>
    </row>
    <row r="123" spans="1:14" s="5" customFormat="1" x14ac:dyDescent="0.2">
      <c r="A123" s="7"/>
      <c r="B123" s="182"/>
      <c r="C123" s="2"/>
      <c r="J123" s="6"/>
      <c r="M123" s="33"/>
      <c r="N123" s="33"/>
    </row>
    <row r="124" spans="1:14" s="5" customFormat="1" x14ac:dyDescent="0.2">
      <c r="A124" s="7"/>
      <c r="B124" s="182"/>
      <c r="C124" s="2"/>
      <c r="J124" s="6"/>
      <c r="M124" s="33"/>
      <c r="N124" s="33"/>
    </row>
    <row r="125" spans="1:14" s="5" customFormat="1" x14ac:dyDescent="0.2">
      <c r="A125" s="7"/>
      <c r="B125" s="182"/>
      <c r="C125" s="2"/>
      <c r="J125" s="6"/>
      <c r="M125" s="33"/>
      <c r="N125" s="33"/>
    </row>
    <row r="126" spans="1:14" s="5" customFormat="1" x14ac:dyDescent="0.2">
      <c r="A126" s="7"/>
      <c r="B126" s="182"/>
      <c r="C126" s="2"/>
      <c r="J126" s="6"/>
      <c r="M126" s="33"/>
      <c r="N126" s="33"/>
    </row>
    <row r="127" spans="1:14" s="5" customFormat="1" ht="15.6" customHeight="1" x14ac:dyDescent="0.2">
      <c r="A127" s="7"/>
      <c r="B127" s="182"/>
      <c r="C127" s="2"/>
      <c r="J127" s="6"/>
      <c r="M127" s="33"/>
      <c r="N127" s="33"/>
    </row>
    <row r="128" spans="1:14" s="5" customFormat="1" x14ac:dyDescent="0.2">
      <c r="A128" s="7"/>
      <c r="B128" s="182"/>
      <c r="C128" s="2"/>
      <c r="J128" s="6"/>
      <c r="M128" s="33"/>
      <c r="N128" s="33"/>
    </row>
    <row r="129" spans="1:14" s="6" customFormat="1" x14ac:dyDescent="0.2">
      <c r="A129" s="7"/>
      <c r="B129" s="183"/>
      <c r="C129" s="4"/>
      <c r="M129" s="33"/>
      <c r="N129" s="33"/>
    </row>
    <row r="130" spans="1:14" s="6" customFormat="1" x14ac:dyDescent="0.2">
      <c r="A130" s="7"/>
      <c r="B130" s="183"/>
      <c r="C130" s="4"/>
      <c r="M130" s="33"/>
      <c r="N130" s="33"/>
    </row>
    <row r="131" spans="1:14" s="6" customFormat="1" x14ac:dyDescent="0.2">
      <c r="A131" s="7"/>
      <c r="B131" s="183"/>
      <c r="C131" s="4"/>
      <c r="M131" s="33"/>
      <c r="N131" s="33"/>
    </row>
    <row r="132" spans="1:14" s="6" customFormat="1" x14ac:dyDescent="0.2">
      <c r="A132" s="7"/>
      <c r="B132" s="183"/>
      <c r="C132" s="4"/>
      <c r="M132" s="33"/>
      <c r="N132" s="33"/>
    </row>
    <row r="133" spans="1:14" s="6" customFormat="1" x14ac:dyDescent="0.2">
      <c r="A133" s="7"/>
      <c r="B133" s="183"/>
      <c r="C133" s="4"/>
      <c r="D133" s="178"/>
      <c r="E133" s="178"/>
      <c r="M133" s="33"/>
      <c r="N133" s="33"/>
    </row>
    <row r="134" spans="1:14" s="6" customFormat="1" ht="15.75" x14ac:dyDescent="0.25">
      <c r="A134" s="7"/>
      <c r="B134" s="184"/>
      <c r="C134" s="15"/>
      <c r="M134" s="33"/>
      <c r="N134" s="33"/>
    </row>
    <row r="135" spans="1:14" s="6" customFormat="1" x14ac:dyDescent="0.2">
      <c r="A135" s="7"/>
      <c r="B135" s="183"/>
      <c r="C135" s="4"/>
      <c r="D135" s="178"/>
      <c r="E135" s="178"/>
      <c r="M135" s="33"/>
      <c r="N135" s="33"/>
    </row>
    <row r="136" spans="1:14" s="6" customFormat="1" x14ac:dyDescent="0.2">
      <c r="A136" s="7"/>
      <c r="B136" s="183"/>
      <c r="C136" s="4"/>
      <c r="M136" s="33"/>
      <c r="N136" s="33"/>
    </row>
    <row r="137" spans="1:14" s="6" customFormat="1" x14ac:dyDescent="0.2">
      <c r="A137" s="7"/>
      <c r="B137" s="183"/>
      <c r="C137" s="4"/>
      <c r="M137" s="33"/>
      <c r="N137" s="33"/>
    </row>
    <row r="138" spans="1:14" s="6" customFormat="1" x14ac:dyDescent="0.2">
      <c r="A138" s="7"/>
      <c r="B138" s="183"/>
      <c r="C138" s="4"/>
      <c r="M138" s="33"/>
      <c r="N138" s="33"/>
    </row>
    <row r="139" spans="1:14" s="6" customFormat="1" x14ac:dyDescent="0.2">
      <c r="A139" s="7"/>
      <c r="B139" s="183"/>
      <c r="C139" s="4"/>
      <c r="M139" s="33"/>
      <c r="N139" s="33"/>
    </row>
    <row r="140" spans="1:14" s="6" customFormat="1" x14ac:dyDescent="0.2">
      <c r="A140" s="7"/>
      <c r="B140" s="183"/>
      <c r="C140" s="4"/>
      <c r="M140" s="33"/>
      <c r="N140" s="33"/>
    </row>
    <row r="141" spans="1:14" s="6" customFormat="1" x14ac:dyDescent="0.2">
      <c r="A141" s="7"/>
      <c r="B141" s="183"/>
      <c r="C141" s="4"/>
      <c r="M141" s="33"/>
      <c r="N141" s="33"/>
    </row>
    <row r="142" spans="1:14" s="6" customFormat="1" x14ac:dyDescent="0.2">
      <c r="A142" s="7"/>
      <c r="B142" s="183"/>
      <c r="C142" s="4"/>
      <c r="M142" s="33"/>
      <c r="N142" s="33"/>
    </row>
    <row r="143" spans="1:14" s="6" customFormat="1" x14ac:dyDescent="0.2">
      <c r="A143" s="7"/>
      <c r="B143" s="183"/>
      <c r="C143" s="4"/>
      <c r="M143" s="33"/>
      <c r="N143" s="33"/>
    </row>
    <row r="144" spans="1:14" s="6" customFormat="1" x14ac:dyDescent="0.2">
      <c r="A144" s="7"/>
      <c r="B144" s="183"/>
      <c r="C144" s="4"/>
      <c r="M144" s="33"/>
      <c r="N144" s="33"/>
    </row>
    <row r="145" spans="1:14" s="6" customFormat="1" x14ac:dyDescent="0.2">
      <c r="A145" s="7"/>
      <c r="B145" s="183"/>
      <c r="C145" s="4"/>
      <c r="M145" s="33"/>
      <c r="N145" s="33"/>
    </row>
    <row r="146" spans="1:14" s="6" customFormat="1" x14ac:dyDescent="0.2">
      <c r="A146" s="7"/>
      <c r="B146" s="183"/>
      <c r="C146" s="4"/>
      <c r="M146" s="33"/>
      <c r="N146" s="33"/>
    </row>
    <row r="147" spans="1:14" s="6" customFormat="1" x14ac:dyDescent="0.2">
      <c r="A147" s="7"/>
      <c r="B147" s="183"/>
      <c r="C147" s="4"/>
      <c r="M147" s="33"/>
      <c r="N147" s="33"/>
    </row>
    <row r="148" spans="1:14" s="6" customFormat="1" x14ac:dyDescent="0.2">
      <c r="A148" s="7"/>
      <c r="B148" s="183"/>
      <c r="C148" s="4"/>
      <c r="M148" s="33"/>
      <c r="N148" s="33"/>
    </row>
    <row r="149" spans="1:14" s="6" customFormat="1" x14ac:dyDescent="0.2">
      <c r="A149" s="7"/>
      <c r="B149" s="183"/>
      <c r="C149" s="4"/>
      <c r="M149" s="33"/>
      <c r="N149" s="33"/>
    </row>
    <row r="150" spans="1:14" s="6" customFormat="1" x14ac:dyDescent="0.2">
      <c r="A150" s="7"/>
      <c r="B150" s="183"/>
      <c r="C150" s="4"/>
      <c r="M150" s="33"/>
      <c r="N150" s="33"/>
    </row>
    <row r="151" spans="1:14" s="6" customFormat="1" x14ac:dyDescent="0.2">
      <c r="A151" s="7"/>
      <c r="B151" s="183"/>
      <c r="C151" s="4"/>
      <c r="M151" s="33"/>
      <c r="N151" s="33"/>
    </row>
    <row r="152" spans="1:14" s="6" customFormat="1" x14ac:dyDescent="0.2">
      <c r="A152" s="7"/>
      <c r="B152" s="183"/>
      <c r="C152" s="4"/>
      <c r="M152" s="33"/>
      <c r="N152" s="33"/>
    </row>
    <row r="153" spans="1:14" s="6" customFormat="1" x14ac:dyDescent="0.2">
      <c r="A153" s="7"/>
      <c r="B153" s="183"/>
      <c r="C153" s="4"/>
      <c r="M153" s="33"/>
      <c r="N153" s="33"/>
    </row>
    <row r="154" spans="1:14" s="6" customFormat="1" x14ac:dyDescent="0.2">
      <c r="A154" s="7"/>
      <c r="B154" s="183"/>
      <c r="C154" s="4"/>
      <c r="M154" s="33"/>
      <c r="N154" s="33"/>
    </row>
    <row r="155" spans="1:14" s="6" customFormat="1" x14ac:dyDescent="0.2">
      <c r="A155" s="7"/>
      <c r="B155" s="183"/>
      <c r="C155" s="4"/>
      <c r="M155" s="33"/>
      <c r="N155" s="33"/>
    </row>
    <row r="156" spans="1:14" s="6" customFormat="1" x14ac:dyDescent="0.2">
      <c r="A156" s="7"/>
      <c r="B156" s="183"/>
      <c r="C156" s="4"/>
      <c r="M156" s="33"/>
      <c r="N156" s="33"/>
    </row>
    <row r="157" spans="1:14" s="6" customFormat="1" x14ac:dyDescent="0.2">
      <c r="A157" s="7"/>
      <c r="B157" s="183"/>
      <c r="C157" s="4"/>
      <c r="M157" s="33"/>
      <c r="N157" s="33"/>
    </row>
    <row r="158" spans="1:14" s="6" customFormat="1" x14ac:dyDescent="0.2">
      <c r="A158" s="7"/>
      <c r="B158" s="183"/>
      <c r="C158" s="4"/>
      <c r="M158" s="33"/>
      <c r="N158" s="33"/>
    </row>
    <row r="159" spans="1:14" s="6" customFormat="1" x14ac:dyDescent="0.2">
      <c r="A159" s="7"/>
      <c r="B159" s="183"/>
      <c r="C159" s="4"/>
      <c r="M159" s="33"/>
      <c r="N159" s="33"/>
    </row>
    <row r="160" spans="1:14" s="6" customFormat="1" x14ac:dyDescent="0.2">
      <c r="A160" s="7"/>
      <c r="B160" s="183"/>
      <c r="C160" s="4"/>
    </row>
    <row r="161" spans="1:10" s="6" customFormat="1" x14ac:dyDescent="0.2">
      <c r="A161" s="7"/>
      <c r="B161" s="183"/>
      <c r="C161" s="4"/>
    </row>
    <row r="162" spans="1:10" s="6" customFormat="1" x14ac:dyDescent="0.2">
      <c r="A162" s="7"/>
      <c r="B162" s="183"/>
      <c r="C162" s="4"/>
    </row>
    <row r="163" spans="1:10" s="6" customFormat="1" x14ac:dyDescent="0.2">
      <c r="A163" s="7"/>
      <c r="B163" s="183"/>
      <c r="C163" s="4"/>
    </row>
    <row r="164" spans="1:10" s="6" customFormat="1" x14ac:dyDescent="0.2">
      <c r="A164" s="7"/>
      <c r="B164" s="183"/>
      <c r="C164" s="4"/>
    </row>
    <row r="165" spans="1:10" s="6" customFormat="1" x14ac:dyDescent="0.2">
      <c r="A165" s="7"/>
      <c r="B165" s="183"/>
      <c r="C165" s="4"/>
    </row>
    <row r="166" spans="1:10" s="6" customFormat="1" x14ac:dyDescent="0.2">
      <c r="A166" s="7"/>
      <c r="B166" s="183"/>
      <c r="C166" s="4"/>
    </row>
    <row r="167" spans="1:10" s="6" customFormat="1" x14ac:dyDescent="0.2">
      <c r="A167" s="7"/>
      <c r="B167" s="183"/>
      <c r="C167" s="4"/>
    </row>
    <row r="168" spans="1:10" s="6" customFormat="1" x14ac:dyDescent="0.2">
      <c r="A168" s="7"/>
      <c r="B168" s="183"/>
      <c r="C168" s="4"/>
    </row>
    <row r="169" spans="1:10" s="6" customFormat="1" x14ac:dyDescent="0.2">
      <c r="A169" s="7"/>
      <c r="B169" s="183"/>
      <c r="C169" s="4"/>
    </row>
    <row r="170" spans="1:10" s="6" customFormat="1" x14ac:dyDescent="0.2">
      <c r="A170" s="7"/>
      <c r="B170" s="183"/>
      <c r="C170" s="4"/>
      <c r="J170" s="30"/>
    </row>
    <row r="171" spans="1:10" s="6" customFormat="1" x14ac:dyDescent="0.2">
      <c r="A171" s="7"/>
      <c r="B171" s="183"/>
      <c r="C171" s="4"/>
    </row>
    <row r="172" spans="1:10" s="6" customFormat="1" x14ac:dyDescent="0.2">
      <c r="A172" s="7"/>
      <c r="B172" s="183"/>
      <c r="C172" s="4"/>
    </row>
    <row r="173" spans="1:10" s="6" customFormat="1" x14ac:dyDescent="0.2">
      <c r="A173" s="7"/>
      <c r="B173" s="183"/>
      <c r="C173" s="4"/>
    </row>
    <row r="174" spans="1:10" s="6" customFormat="1" x14ac:dyDescent="0.2">
      <c r="A174" s="7"/>
      <c r="B174" s="183"/>
      <c r="C174" s="4"/>
    </row>
    <row r="175" spans="1:10" s="6" customFormat="1" x14ac:dyDescent="0.2">
      <c r="A175" s="7"/>
      <c r="B175" s="183"/>
      <c r="C175" s="4"/>
    </row>
    <row r="176" spans="1:10" s="6" customFormat="1" x14ac:dyDescent="0.2">
      <c r="A176" s="7"/>
      <c r="B176" s="183"/>
      <c r="C176" s="4"/>
    </row>
    <row r="177" spans="1:3" s="6" customFormat="1" x14ac:dyDescent="0.2">
      <c r="A177" s="7"/>
      <c r="B177" s="183"/>
      <c r="C177" s="4"/>
    </row>
    <row r="178" spans="1:3" s="6" customFormat="1" x14ac:dyDescent="0.2">
      <c r="A178" s="7"/>
      <c r="B178" s="183"/>
      <c r="C178" s="4"/>
    </row>
    <row r="179" spans="1:3" s="6" customFormat="1" x14ac:dyDescent="0.2">
      <c r="A179" s="7"/>
      <c r="B179" s="183"/>
      <c r="C179" s="4"/>
    </row>
    <row r="180" spans="1:3" s="6" customFormat="1" x14ac:dyDescent="0.2">
      <c r="A180" s="7"/>
      <c r="B180" s="183"/>
      <c r="C180" s="4"/>
    </row>
    <row r="181" spans="1:3" s="6" customFormat="1" x14ac:dyDescent="0.2">
      <c r="A181" s="7"/>
      <c r="B181" s="183"/>
      <c r="C181" s="4"/>
    </row>
    <row r="182" spans="1:3" s="6" customFormat="1" x14ac:dyDescent="0.2">
      <c r="A182" s="7"/>
      <c r="B182" s="183"/>
      <c r="C182" s="4"/>
    </row>
    <row r="183" spans="1:3" s="6" customFormat="1" x14ac:dyDescent="0.2">
      <c r="A183" s="7"/>
      <c r="B183" s="183"/>
      <c r="C183" s="4"/>
    </row>
    <row r="184" spans="1:3" s="6" customFormat="1" x14ac:dyDescent="0.2">
      <c r="A184" s="7"/>
      <c r="B184" s="183"/>
      <c r="C184" s="4"/>
    </row>
    <row r="185" spans="1:3" s="6" customFormat="1" x14ac:dyDescent="0.2">
      <c r="A185" s="7"/>
      <c r="B185" s="183"/>
      <c r="C185" s="4"/>
    </row>
    <row r="186" spans="1:3" s="6" customFormat="1" x14ac:dyDescent="0.2">
      <c r="A186" s="7"/>
      <c r="B186" s="183"/>
      <c r="C186" s="4"/>
    </row>
    <row r="187" spans="1:3" s="6" customFormat="1" x14ac:dyDescent="0.2">
      <c r="A187" s="7"/>
      <c r="B187" s="183"/>
      <c r="C187" s="4"/>
    </row>
    <row r="188" spans="1:3" s="6" customFormat="1" x14ac:dyDescent="0.2">
      <c r="A188" s="7"/>
      <c r="B188" s="183"/>
      <c r="C188" s="4"/>
    </row>
    <row r="189" spans="1:3" s="6" customFormat="1" x14ac:dyDescent="0.2">
      <c r="A189" s="7"/>
      <c r="B189" s="183"/>
      <c r="C189" s="4"/>
    </row>
    <row r="190" spans="1:3" s="6" customFormat="1" x14ac:dyDescent="0.2">
      <c r="A190" s="7"/>
      <c r="B190" s="183"/>
      <c r="C190" s="4"/>
    </row>
    <row r="191" spans="1:3" s="6" customFormat="1" x14ac:dyDescent="0.2">
      <c r="A191" s="7"/>
      <c r="B191" s="183"/>
      <c r="C191" s="4"/>
    </row>
    <row r="192" spans="1:3" s="6" customFormat="1" x14ac:dyDescent="0.2">
      <c r="A192" s="7"/>
      <c r="B192" s="183"/>
      <c r="C192" s="4"/>
    </row>
    <row r="193" spans="1:3" s="6" customFormat="1" x14ac:dyDescent="0.2">
      <c r="A193" s="7"/>
      <c r="B193" s="183"/>
      <c r="C193" s="4"/>
    </row>
    <row r="194" spans="1:3" s="6" customFormat="1" x14ac:dyDescent="0.2">
      <c r="A194" s="7"/>
      <c r="B194" s="183"/>
      <c r="C194" s="4"/>
    </row>
    <row r="195" spans="1:3" s="6" customFormat="1" x14ac:dyDescent="0.2">
      <c r="A195" s="7"/>
      <c r="B195" s="183"/>
      <c r="C195" s="4"/>
    </row>
    <row r="196" spans="1:3" s="6" customFormat="1" x14ac:dyDescent="0.2">
      <c r="A196" s="7"/>
      <c r="B196" s="183"/>
      <c r="C196" s="4"/>
    </row>
    <row r="197" spans="1:3" s="6" customFormat="1" x14ac:dyDescent="0.2">
      <c r="A197" s="7"/>
      <c r="B197" s="183"/>
      <c r="C197" s="4"/>
    </row>
    <row r="198" spans="1:3" s="6" customFormat="1" x14ac:dyDescent="0.2">
      <c r="A198" s="7"/>
      <c r="B198" s="183"/>
      <c r="C198" s="4"/>
    </row>
    <row r="199" spans="1:3" s="6" customFormat="1" x14ac:dyDescent="0.2">
      <c r="A199" s="7"/>
      <c r="B199" s="183"/>
      <c r="C199" s="4"/>
    </row>
    <row r="200" spans="1:3" s="6" customFormat="1" x14ac:dyDescent="0.2">
      <c r="A200" s="7"/>
      <c r="B200" s="183"/>
      <c r="C200" s="4"/>
    </row>
    <row r="201" spans="1:3" s="6" customFormat="1" x14ac:dyDescent="0.2">
      <c r="A201" s="7"/>
      <c r="B201" s="183"/>
      <c r="C201" s="4"/>
    </row>
    <row r="202" spans="1:3" s="6" customFormat="1" x14ac:dyDescent="0.2">
      <c r="A202" s="7"/>
      <c r="B202" s="183"/>
      <c r="C202" s="4"/>
    </row>
    <row r="203" spans="1:3" s="6" customFormat="1" x14ac:dyDescent="0.2">
      <c r="A203" s="7"/>
      <c r="B203" s="183"/>
      <c r="C203" s="4"/>
    </row>
    <row r="204" spans="1:3" s="6" customFormat="1" x14ac:dyDescent="0.2">
      <c r="A204" s="7"/>
      <c r="B204" s="183"/>
      <c r="C204" s="4"/>
    </row>
    <row r="205" spans="1:3" s="6" customFormat="1" x14ac:dyDescent="0.2">
      <c r="A205" s="7"/>
      <c r="B205" s="183"/>
      <c r="C205" s="4"/>
    </row>
    <row r="206" spans="1:3" s="6" customFormat="1" x14ac:dyDescent="0.2">
      <c r="A206" s="7"/>
      <c r="B206" s="183"/>
      <c r="C206" s="4"/>
    </row>
    <row r="207" spans="1:3" s="6" customFormat="1" x14ac:dyDescent="0.2">
      <c r="A207" s="7"/>
      <c r="B207" s="183"/>
      <c r="C207" s="4"/>
    </row>
    <row r="208" spans="1:3" s="6" customFormat="1" x14ac:dyDescent="0.2">
      <c r="A208" s="7"/>
      <c r="B208" s="183"/>
      <c r="C208" s="4"/>
    </row>
    <row r="209" spans="1:3" s="6" customFormat="1" x14ac:dyDescent="0.2">
      <c r="A209" s="7"/>
      <c r="B209" s="183"/>
      <c r="C209" s="4"/>
    </row>
    <row r="210" spans="1:3" s="6" customFormat="1" x14ac:dyDescent="0.2">
      <c r="A210" s="7"/>
      <c r="B210" s="183"/>
      <c r="C210" s="4"/>
    </row>
    <row r="211" spans="1:3" s="6" customFormat="1" x14ac:dyDescent="0.2">
      <c r="A211" s="7"/>
      <c r="B211" s="183"/>
      <c r="C211" s="4"/>
    </row>
    <row r="212" spans="1:3" s="6" customFormat="1" ht="0.75" customHeight="1" x14ac:dyDescent="0.2">
      <c r="A212" s="7"/>
      <c r="B212" s="183"/>
      <c r="C212" s="4"/>
    </row>
    <row r="213" spans="1:3" s="6" customFormat="1" x14ac:dyDescent="0.2">
      <c r="A213" s="7"/>
      <c r="B213" s="183"/>
      <c r="C213" s="4"/>
    </row>
    <row r="214" spans="1:3" s="6" customFormat="1" x14ac:dyDescent="0.2">
      <c r="A214" s="7"/>
      <c r="B214" s="183"/>
      <c r="C214" s="4"/>
    </row>
    <row r="215" spans="1:3" s="6" customFormat="1" x14ac:dyDescent="0.2">
      <c r="A215" s="7"/>
      <c r="B215" s="183"/>
      <c r="C215" s="4"/>
    </row>
    <row r="216" spans="1:3" s="6" customFormat="1" x14ac:dyDescent="0.2">
      <c r="A216" s="7"/>
      <c r="B216" s="183"/>
      <c r="C216" s="4"/>
    </row>
    <row r="217" spans="1:3" s="6" customFormat="1" x14ac:dyDescent="0.2">
      <c r="A217" s="7"/>
      <c r="B217" s="183"/>
      <c r="C217" s="4"/>
    </row>
    <row r="218" spans="1:3" s="6" customFormat="1" x14ac:dyDescent="0.2">
      <c r="A218" s="7"/>
      <c r="B218" s="183"/>
      <c r="C218" s="4"/>
    </row>
    <row r="219" spans="1:3" s="6" customFormat="1" x14ac:dyDescent="0.2">
      <c r="A219" s="7"/>
      <c r="B219" s="183"/>
      <c r="C219" s="4"/>
    </row>
    <row r="220" spans="1:3" s="6" customFormat="1" x14ac:dyDescent="0.2">
      <c r="A220" s="7"/>
      <c r="B220" s="183"/>
      <c r="C220" s="4"/>
    </row>
    <row r="221" spans="1:3" s="6" customFormat="1" x14ac:dyDescent="0.2">
      <c r="A221" s="7"/>
      <c r="B221" s="183"/>
      <c r="C221" s="4"/>
    </row>
    <row r="222" spans="1:3" s="6" customFormat="1" x14ac:dyDescent="0.2">
      <c r="A222" s="7"/>
      <c r="B222" s="183"/>
      <c r="C222" s="4"/>
    </row>
    <row r="223" spans="1:3" s="6" customFormat="1" x14ac:dyDescent="0.2">
      <c r="A223" s="7"/>
      <c r="B223" s="183"/>
      <c r="C223" s="4"/>
    </row>
    <row r="224" spans="1:3" s="6" customFormat="1" x14ac:dyDescent="0.2">
      <c r="A224" s="7"/>
      <c r="B224" s="183"/>
      <c r="C224" s="4"/>
    </row>
    <row r="225" spans="1:3" s="6" customFormat="1" x14ac:dyDescent="0.2">
      <c r="A225" s="7"/>
      <c r="B225" s="183"/>
      <c r="C225" s="4"/>
    </row>
    <row r="226" spans="1:3" s="6" customFormat="1" x14ac:dyDescent="0.2">
      <c r="A226" s="7"/>
      <c r="B226" s="183"/>
      <c r="C226" s="4"/>
    </row>
    <row r="227" spans="1:3" s="6" customFormat="1" x14ac:dyDescent="0.2">
      <c r="A227" s="7"/>
      <c r="B227" s="183"/>
      <c r="C227" s="4"/>
    </row>
    <row r="228" spans="1:3" s="6" customFormat="1" x14ac:dyDescent="0.2">
      <c r="A228" s="7"/>
      <c r="B228" s="183"/>
      <c r="C228" s="4"/>
    </row>
    <row r="229" spans="1:3" s="6" customFormat="1" x14ac:dyDescent="0.2">
      <c r="A229" s="7"/>
      <c r="B229" s="183"/>
      <c r="C229" s="4"/>
    </row>
    <row r="230" spans="1:3" s="6" customFormat="1" x14ac:dyDescent="0.2">
      <c r="A230" s="7"/>
      <c r="B230" s="183"/>
      <c r="C230" s="4"/>
    </row>
    <row r="231" spans="1:3" s="6" customFormat="1" x14ac:dyDescent="0.2">
      <c r="A231" s="7"/>
      <c r="B231" s="183"/>
      <c r="C231" s="4"/>
    </row>
    <row r="232" spans="1:3" s="6" customFormat="1" x14ac:dyDescent="0.2">
      <c r="A232" s="7"/>
      <c r="B232" s="183"/>
      <c r="C232" s="4"/>
    </row>
    <row r="233" spans="1:3" s="6" customFormat="1" x14ac:dyDescent="0.2">
      <c r="A233" s="7"/>
      <c r="B233" s="183"/>
      <c r="C233" s="4"/>
    </row>
    <row r="234" spans="1:3" s="6" customFormat="1" x14ac:dyDescent="0.2">
      <c r="A234" s="7"/>
      <c r="B234" s="183"/>
      <c r="C234" s="4"/>
    </row>
    <row r="235" spans="1:3" s="6" customFormat="1" x14ac:dyDescent="0.2">
      <c r="A235" s="7"/>
      <c r="B235" s="183"/>
      <c r="C235" s="4"/>
    </row>
    <row r="236" spans="1:3" s="6" customFormat="1" x14ac:dyDescent="0.2">
      <c r="A236" s="7"/>
      <c r="B236" s="183"/>
      <c r="C236" s="4"/>
    </row>
    <row r="237" spans="1:3" s="6" customFormat="1" x14ac:dyDescent="0.2">
      <c r="A237" s="7"/>
      <c r="B237" s="183"/>
      <c r="C237" s="4"/>
    </row>
    <row r="238" spans="1:3" s="6" customFormat="1" x14ac:dyDescent="0.2">
      <c r="A238" s="7"/>
      <c r="B238" s="183"/>
      <c r="C238" s="4"/>
    </row>
    <row r="239" spans="1:3" s="6" customFormat="1" x14ac:dyDescent="0.2">
      <c r="A239" s="7"/>
      <c r="B239" s="183"/>
      <c r="C239" s="4"/>
    </row>
    <row r="240" spans="1:3" s="6" customFormat="1" x14ac:dyDescent="0.2">
      <c r="A240" s="7"/>
      <c r="B240" s="183"/>
      <c r="C240" s="4"/>
    </row>
    <row r="241" spans="1:3" s="6" customFormat="1" x14ac:dyDescent="0.2">
      <c r="A241" s="7"/>
      <c r="B241" s="183"/>
      <c r="C241" s="4"/>
    </row>
    <row r="242" spans="1:3" s="6" customFormat="1" x14ac:dyDescent="0.2">
      <c r="A242" s="7"/>
      <c r="B242" s="183"/>
      <c r="C242" s="4"/>
    </row>
    <row r="243" spans="1:3" s="6" customFormat="1" x14ac:dyDescent="0.2">
      <c r="A243" s="7"/>
      <c r="B243" s="183"/>
      <c r="C243" s="4"/>
    </row>
    <row r="244" spans="1:3" s="6" customFormat="1" x14ac:dyDescent="0.2">
      <c r="A244" s="7"/>
      <c r="B244" s="183"/>
      <c r="C244" s="4"/>
    </row>
    <row r="245" spans="1:3" s="6" customFormat="1" x14ac:dyDescent="0.2">
      <c r="A245" s="7"/>
      <c r="B245" s="183"/>
      <c r="C245" s="4"/>
    </row>
    <row r="246" spans="1:3" s="6" customFormat="1" x14ac:dyDescent="0.2">
      <c r="A246" s="7"/>
      <c r="B246" s="183"/>
      <c r="C246" s="4"/>
    </row>
    <row r="247" spans="1:3" s="6" customFormat="1" x14ac:dyDescent="0.2">
      <c r="A247" s="7"/>
      <c r="B247" s="183"/>
      <c r="C247" s="4"/>
    </row>
    <row r="248" spans="1:3" s="6" customFormat="1" x14ac:dyDescent="0.2">
      <c r="A248" s="7"/>
      <c r="B248" s="183"/>
      <c r="C248" s="4"/>
    </row>
    <row r="249" spans="1:3" s="6" customFormat="1" x14ac:dyDescent="0.2">
      <c r="A249" s="7"/>
      <c r="B249" s="183"/>
      <c r="C249" s="4"/>
    </row>
    <row r="250" spans="1:3" s="6" customFormat="1" x14ac:dyDescent="0.2">
      <c r="A250" s="7"/>
      <c r="B250" s="185"/>
    </row>
    <row r="251" spans="1:3" s="6" customFormat="1" x14ac:dyDescent="0.2">
      <c r="A251" s="7"/>
      <c r="B251" s="185"/>
    </row>
    <row r="252" spans="1:3" s="6" customFormat="1" x14ac:dyDescent="0.2">
      <c r="A252" s="7"/>
      <c r="B252" s="185"/>
    </row>
    <row r="253" spans="1:3" s="6" customFormat="1" x14ac:dyDescent="0.2">
      <c r="A253" s="7"/>
      <c r="B253" s="185"/>
    </row>
    <row r="254" spans="1:3" s="6" customFormat="1" x14ac:dyDescent="0.2">
      <c r="A254" s="7"/>
      <c r="B254" s="185"/>
    </row>
    <row r="255" spans="1:3" s="6" customFormat="1" x14ac:dyDescent="0.2">
      <c r="A255" s="7"/>
      <c r="B255" s="185"/>
    </row>
    <row r="256" spans="1:3" s="6" customFormat="1" x14ac:dyDescent="0.2">
      <c r="A256" s="7"/>
      <c r="B256" s="185"/>
    </row>
    <row r="257" spans="1:2" s="6" customFormat="1" x14ac:dyDescent="0.2">
      <c r="A257" s="7"/>
      <c r="B257" s="185"/>
    </row>
    <row r="258" spans="1:2" s="6" customFormat="1" x14ac:dyDescent="0.2">
      <c r="A258" s="7"/>
      <c r="B258" s="185"/>
    </row>
    <row r="259" spans="1:2" s="6" customFormat="1" x14ac:dyDescent="0.2">
      <c r="A259" s="7"/>
      <c r="B259" s="185"/>
    </row>
    <row r="260" spans="1:2" s="6" customFormat="1" x14ac:dyDescent="0.2">
      <c r="A260" s="7"/>
      <c r="B260" s="185"/>
    </row>
    <row r="261" spans="1:2" s="6" customFormat="1" x14ac:dyDescent="0.2">
      <c r="A261" s="7"/>
      <c r="B261" s="185"/>
    </row>
    <row r="262" spans="1:2" s="6" customFormat="1" x14ac:dyDescent="0.2">
      <c r="A262" s="7"/>
      <c r="B262" s="185"/>
    </row>
    <row r="263" spans="1:2" s="6" customFormat="1" x14ac:dyDescent="0.2">
      <c r="A263" s="7"/>
      <c r="B263" s="185"/>
    </row>
    <row r="264" spans="1:2" s="6" customFormat="1" x14ac:dyDescent="0.2">
      <c r="A264" s="7"/>
      <c r="B264" s="185"/>
    </row>
    <row r="265" spans="1:2" s="6" customFormat="1" x14ac:dyDescent="0.2">
      <c r="A265" s="7"/>
      <c r="B265" s="185"/>
    </row>
    <row r="266" spans="1:2" s="6" customFormat="1" x14ac:dyDescent="0.2">
      <c r="A266" s="7"/>
      <c r="B266" s="185"/>
    </row>
    <row r="267" spans="1:2" s="6" customFormat="1" x14ac:dyDescent="0.2">
      <c r="A267" s="7"/>
      <c r="B267" s="185"/>
    </row>
    <row r="268" spans="1:2" s="6" customFormat="1" x14ac:dyDescent="0.2">
      <c r="A268" s="7"/>
      <c r="B268" s="185"/>
    </row>
    <row r="269" spans="1:2" s="6" customFormat="1" x14ac:dyDescent="0.2">
      <c r="A269" s="7"/>
      <c r="B269" s="185"/>
    </row>
    <row r="270" spans="1:2" s="6" customFormat="1" x14ac:dyDescent="0.2">
      <c r="A270" s="7"/>
      <c r="B270" s="185"/>
    </row>
    <row r="271" spans="1:2" s="6" customFormat="1" x14ac:dyDescent="0.2">
      <c r="A271" s="7"/>
      <c r="B271" s="185"/>
    </row>
    <row r="272" spans="1:2" s="6" customFormat="1" x14ac:dyDescent="0.2">
      <c r="A272" s="7"/>
      <c r="B272" s="185"/>
    </row>
    <row r="273" spans="1:2" s="6" customFormat="1" x14ac:dyDescent="0.2">
      <c r="A273" s="7"/>
      <c r="B273" s="185"/>
    </row>
    <row r="274" spans="1:2" s="6" customFormat="1" x14ac:dyDescent="0.2">
      <c r="A274" s="7"/>
      <c r="B274" s="185"/>
    </row>
    <row r="275" spans="1:2" s="6" customFormat="1" x14ac:dyDescent="0.2">
      <c r="A275" s="7"/>
      <c r="B275" s="185"/>
    </row>
    <row r="276" spans="1:2" s="6" customFormat="1" x14ac:dyDescent="0.2">
      <c r="A276" s="7"/>
      <c r="B276" s="185"/>
    </row>
    <row r="277" spans="1:2" s="6" customFormat="1" x14ac:dyDescent="0.2">
      <c r="A277" s="7"/>
      <c r="B277" s="185"/>
    </row>
    <row r="278" spans="1:2" s="6" customFormat="1" x14ac:dyDescent="0.2">
      <c r="A278" s="7"/>
      <c r="B278" s="185"/>
    </row>
    <row r="279" spans="1:2" s="6" customFormat="1" x14ac:dyDescent="0.2">
      <c r="A279" s="7"/>
      <c r="B279" s="185"/>
    </row>
    <row r="280" spans="1:2" s="6" customFormat="1" x14ac:dyDescent="0.2">
      <c r="A280" s="7"/>
      <c r="B280" s="185"/>
    </row>
    <row r="281" spans="1:2" s="6" customFormat="1" x14ac:dyDescent="0.2">
      <c r="A281" s="7"/>
      <c r="B281" s="185"/>
    </row>
    <row r="282" spans="1:2" s="6" customFormat="1" x14ac:dyDescent="0.2">
      <c r="A282" s="7"/>
      <c r="B282" s="185"/>
    </row>
    <row r="283" spans="1:2" s="6" customFormat="1" x14ac:dyDescent="0.2">
      <c r="A283" s="7"/>
      <c r="B283" s="185"/>
    </row>
    <row r="284" spans="1:2" s="6" customFormat="1" x14ac:dyDescent="0.2">
      <c r="A284" s="7"/>
      <c r="B284" s="185"/>
    </row>
    <row r="285" spans="1:2" s="6" customFormat="1" x14ac:dyDescent="0.2">
      <c r="A285" s="7"/>
      <c r="B285" s="185"/>
    </row>
    <row r="286" spans="1:2" s="6" customFormat="1" x14ac:dyDescent="0.2">
      <c r="A286" s="7"/>
      <c r="B286" s="185"/>
    </row>
    <row r="287" spans="1:2" s="6" customFormat="1" x14ac:dyDescent="0.2">
      <c r="A287" s="7"/>
      <c r="B287" s="185"/>
    </row>
    <row r="288" spans="1:2" s="6" customFormat="1" x14ac:dyDescent="0.2">
      <c r="A288" s="7"/>
      <c r="B288" s="185"/>
    </row>
    <row r="289" spans="1:2" s="6" customFormat="1" x14ac:dyDescent="0.2">
      <c r="A289" s="7"/>
      <c r="B289" s="185"/>
    </row>
    <row r="290" spans="1:2" s="6" customFormat="1" x14ac:dyDescent="0.2">
      <c r="A290" s="7"/>
      <c r="B290" s="185"/>
    </row>
    <row r="291" spans="1:2" s="6" customFormat="1" x14ac:dyDescent="0.2">
      <c r="A291" s="7"/>
      <c r="B291" s="185"/>
    </row>
    <row r="292" spans="1:2" s="6" customFormat="1" x14ac:dyDescent="0.2">
      <c r="A292" s="7"/>
      <c r="B292" s="185"/>
    </row>
    <row r="293" spans="1:2" s="6" customFormat="1" x14ac:dyDescent="0.2">
      <c r="A293" s="7"/>
      <c r="B293" s="185"/>
    </row>
    <row r="294" spans="1:2" s="6" customFormat="1" x14ac:dyDescent="0.2">
      <c r="A294" s="7"/>
      <c r="B294" s="185"/>
    </row>
    <row r="295" spans="1:2" s="6" customFormat="1" x14ac:dyDescent="0.2">
      <c r="A295" s="7"/>
      <c r="B295" s="185"/>
    </row>
    <row r="296" spans="1:2" s="6" customFormat="1" x14ac:dyDescent="0.2">
      <c r="A296" s="7"/>
      <c r="B296" s="185"/>
    </row>
    <row r="297" spans="1:2" s="6" customFormat="1" x14ac:dyDescent="0.2">
      <c r="A297" s="7"/>
      <c r="B297" s="185"/>
    </row>
    <row r="298" spans="1:2" s="6" customFormat="1" x14ac:dyDescent="0.2">
      <c r="A298" s="7"/>
      <c r="B298" s="185"/>
    </row>
    <row r="299" spans="1:2" s="6" customFormat="1" x14ac:dyDescent="0.2">
      <c r="A299" s="7"/>
      <c r="B299" s="185"/>
    </row>
    <row r="300" spans="1:2" s="6" customFormat="1" x14ac:dyDescent="0.2">
      <c r="A300" s="7"/>
      <c r="B300" s="185"/>
    </row>
    <row r="301" spans="1:2" s="6" customFormat="1" x14ac:dyDescent="0.2">
      <c r="A301" s="7"/>
      <c r="B301" s="185"/>
    </row>
    <row r="302" spans="1:2" s="6" customFormat="1" x14ac:dyDescent="0.2">
      <c r="A302" s="7"/>
      <c r="B302" s="185"/>
    </row>
    <row r="303" spans="1:2" s="6" customFormat="1" x14ac:dyDescent="0.2">
      <c r="A303" s="7"/>
      <c r="B303" s="185"/>
    </row>
    <row r="304" spans="1:2" s="6" customFormat="1" x14ac:dyDescent="0.2">
      <c r="A304" s="7"/>
      <c r="B304" s="185"/>
    </row>
    <row r="305" spans="1:2" s="6" customFormat="1" x14ac:dyDescent="0.2">
      <c r="A305" s="7"/>
      <c r="B305" s="185"/>
    </row>
    <row r="306" spans="1:2" s="6" customFormat="1" x14ac:dyDescent="0.2">
      <c r="A306" s="7"/>
      <c r="B306" s="185"/>
    </row>
    <row r="307" spans="1:2" s="6" customFormat="1" x14ac:dyDescent="0.2">
      <c r="A307" s="7"/>
      <c r="B307" s="185"/>
    </row>
    <row r="308" spans="1:2" s="6" customFormat="1" x14ac:dyDescent="0.2">
      <c r="A308" s="7"/>
      <c r="B308" s="185"/>
    </row>
    <row r="309" spans="1:2" s="6" customFormat="1" x14ac:dyDescent="0.2">
      <c r="A309" s="7"/>
      <c r="B309" s="185"/>
    </row>
    <row r="310" spans="1:2" s="6" customFormat="1" x14ac:dyDescent="0.2">
      <c r="A310" s="7"/>
      <c r="B310" s="185"/>
    </row>
    <row r="311" spans="1:2" s="6" customFormat="1" x14ac:dyDescent="0.2">
      <c r="A311" s="7"/>
      <c r="B311" s="185"/>
    </row>
    <row r="312" spans="1:2" s="6" customFormat="1" x14ac:dyDescent="0.2">
      <c r="A312" s="7"/>
      <c r="B312" s="185"/>
    </row>
    <row r="313" spans="1:2" s="6" customFormat="1" x14ac:dyDescent="0.2">
      <c r="A313" s="7"/>
      <c r="B313" s="185"/>
    </row>
    <row r="314" spans="1:2" s="6" customFormat="1" x14ac:dyDescent="0.2">
      <c r="A314" s="7"/>
      <c r="B314" s="185"/>
    </row>
    <row r="315" spans="1:2" s="6" customFormat="1" x14ac:dyDescent="0.2">
      <c r="A315" s="7"/>
      <c r="B315" s="185"/>
    </row>
    <row r="316" spans="1:2" s="6" customFormat="1" x14ac:dyDescent="0.2">
      <c r="A316" s="7"/>
      <c r="B316" s="185"/>
    </row>
    <row r="317" spans="1:2" s="6" customFormat="1" x14ac:dyDescent="0.2">
      <c r="A317" s="7"/>
      <c r="B317" s="185"/>
    </row>
    <row r="318" spans="1:2" s="6" customFormat="1" x14ac:dyDescent="0.2">
      <c r="A318" s="7"/>
      <c r="B318" s="185"/>
    </row>
    <row r="319" spans="1:2" s="6" customFormat="1" x14ac:dyDescent="0.2">
      <c r="A319" s="7"/>
      <c r="B319" s="185"/>
    </row>
    <row r="320" spans="1:2" s="6" customFormat="1" x14ac:dyDescent="0.2">
      <c r="A320" s="7"/>
      <c r="B320" s="185"/>
    </row>
    <row r="321" spans="1:2" s="6" customFormat="1" x14ac:dyDescent="0.2">
      <c r="A321" s="7"/>
      <c r="B321" s="185"/>
    </row>
    <row r="322" spans="1:2" s="6" customFormat="1" x14ac:dyDescent="0.2">
      <c r="A322" s="7"/>
      <c r="B322" s="185"/>
    </row>
    <row r="323" spans="1:2" s="6" customFormat="1" x14ac:dyDescent="0.2">
      <c r="A323" s="7"/>
      <c r="B323" s="185"/>
    </row>
    <row r="324" spans="1:2" s="6" customFormat="1" x14ac:dyDescent="0.2">
      <c r="A324" s="7"/>
      <c r="B324" s="185"/>
    </row>
    <row r="325" spans="1:2" s="6" customFormat="1" x14ac:dyDescent="0.2">
      <c r="A325" s="7"/>
      <c r="B325" s="185"/>
    </row>
    <row r="326" spans="1:2" s="6" customFormat="1" x14ac:dyDescent="0.2">
      <c r="A326" s="7"/>
      <c r="B326" s="185"/>
    </row>
    <row r="327" spans="1:2" s="6" customFormat="1" x14ac:dyDescent="0.2">
      <c r="A327" s="7"/>
      <c r="B327" s="185"/>
    </row>
    <row r="328" spans="1:2" s="6" customFormat="1" x14ac:dyDescent="0.2">
      <c r="A328" s="7"/>
      <c r="B328" s="185"/>
    </row>
    <row r="329" spans="1:2" s="6" customFormat="1" x14ac:dyDescent="0.2">
      <c r="A329" s="7"/>
      <c r="B329" s="185"/>
    </row>
    <row r="330" spans="1:2" s="6" customFormat="1" x14ac:dyDescent="0.2">
      <c r="A330" s="7"/>
      <c r="B330" s="185"/>
    </row>
    <row r="331" spans="1:2" s="6" customFormat="1" x14ac:dyDescent="0.2">
      <c r="A331" s="7"/>
      <c r="B331" s="185"/>
    </row>
    <row r="332" spans="1:2" s="6" customFormat="1" x14ac:dyDescent="0.2">
      <c r="A332" s="7"/>
      <c r="B332" s="185"/>
    </row>
    <row r="333" spans="1:2" s="6" customFormat="1" x14ac:dyDescent="0.2">
      <c r="A333" s="7"/>
      <c r="B333" s="185"/>
    </row>
    <row r="334" spans="1:2" s="6" customFormat="1" x14ac:dyDescent="0.2">
      <c r="A334" s="7"/>
      <c r="B334" s="185"/>
    </row>
    <row r="335" spans="1:2" s="6" customFormat="1" x14ac:dyDescent="0.2">
      <c r="A335" s="7"/>
      <c r="B335" s="185"/>
    </row>
    <row r="336" spans="1:2" s="6" customFormat="1" x14ac:dyDescent="0.2">
      <c r="A336" s="7"/>
      <c r="B336" s="185"/>
    </row>
    <row r="337" spans="1:2" s="6" customFormat="1" x14ac:dyDescent="0.2">
      <c r="A337" s="7"/>
      <c r="B337" s="185"/>
    </row>
    <row r="338" spans="1:2" s="6" customFormat="1" x14ac:dyDescent="0.2">
      <c r="A338" s="7"/>
      <c r="B338" s="185"/>
    </row>
    <row r="339" spans="1:2" s="6" customFormat="1" x14ac:dyDescent="0.2">
      <c r="A339" s="7"/>
      <c r="B339" s="185"/>
    </row>
    <row r="340" spans="1:2" s="6" customFormat="1" x14ac:dyDescent="0.2">
      <c r="A340" s="7"/>
      <c r="B340" s="185"/>
    </row>
    <row r="341" spans="1:2" s="6" customFormat="1" x14ac:dyDescent="0.2">
      <c r="A341" s="7"/>
      <c r="B341" s="185"/>
    </row>
    <row r="342" spans="1:2" s="6" customFormat="1" x14ac:dyDescent="0.2">
      <c r="A342" s="7"/>
      <c r="B342" s="185"/>
    </row>
    <row r="343" spans="1:2" s="6" customFormat="1" x14ac:dyDescent="0.2">
      <c r="A343" s="7"/>
      <c r="B343" s="185"/>
    </row>
    <row r="344" spans="1:2" s="6" customFormat="1" x14ac:dyDescent="0.2">
      <c r="A344" s="7"/>
      <c r="B344" s="185"/>
    </row>
    <row r="345" spans="1:2" s="6" customFormat="1" x14ac:dyDescent="0.2">
      <c r="A345" s="7"/>
      <c r="B345" s="185"/>
    </row>
    <row r="346" spans="1:2" s="6" customFormat="1" x14ac:dyDescent="0.2">
      <c r="A346" s="7"/>
      <c r="B346" s="185"/>
    </row>
    <row r="347" spans="1:2" s="6" customFormat="1" x14ac:dyDescent="0.2">
      <c r="A347" s="7"/>
      <c r="B347" s="185"/>
    </row>
    <row r="348" spans="1:2" s="6" customFormat="1" x14ac:dyDescent="0.2">
      <c r="A348" s="7"/>
      <c r="B348" s="185"/>
    </row>
    <row r="349" spans="1:2" s="6" customFormat="1" x14ac:dyDescent="0.2">
      <c r="A349" s="7"/>
      <c r="B349" s="185"/>
    </row>
    <row r="350" spans="1:2" s="6" customFormat="1" x14ac:dyDescent="0.2">
      <c r="A350" s="7"/>
      <c r="B350" s="185"/>
    </row>
    <row r="351" spans="1:2" s="6" customFormat="1" x14ac:dyDescent="0.2">
      <c r="A351" s="7"/>
      <c r="B351" s="185"/>
    </row>
    <row r="352" spans="1:2" s="6" customFormat="1" x14ac:dyDescent="0.2">
      <c r="A352" s="7"/>
      <c r="B352" s="185"/>
    </row>
    <row r="353" spans="1:3" s="6" customFormat="1" x14ac:dyDescent="0.2">
      <c r="A353" s="7"/>
      <c r="B353" s="185"/>
    </row>
    <row r="354" spans="1:3" s="6" customFormat="1" x14ac:dyDescent="0.2">
      <c r="A354" s="7"/>
      <c r="B354" s="185"/>
    </row>
    <row r="355" spans="1:3" s="6" customFormat="1" x14ac:dyDescent="0.2">
      <c r="A355" s="7"/>
      <c r="B355" s="185"/>
    </row>
    <row r="356" spans="1:3" s="6" customFormat="1" x14ac:dyDescent="0.2">
      <c r="A356" s="7"/>
      <c r="B356" s="185"/>
    </row>
    <row r="357" spans="1:3" s="6" customFormat="1" x14ac:dyDescent="0.2">
      <c r="A357" s="7"/>
      <c r="B357" s="185"/>
    </row>
    <row r="358" spans="1:3" s="6" customFormat="1" x14ac:dyDescent="0.2">
      <c r="A358" s="7"/>
      <c r="B358" s="185"/>
    </row>
    <row r="359" spans="1:3" s="6" customFormat="1" x14ac:dyDescent="0.2">
      <c r="A359" s="7"/>
      <c r="B359" s="185"/>
    </row>
    <row r="360" spans="1:3" s="6" customFormat="1" x14ac:dyDescent="0.2">
      <c r="A360" s="7"/>
      <c r="B360" s="185"/>
    </row>
    <row r="361" spans="1:3" s="6" customFormat="1" x14ac:dyDescent="0.2">
      <c r="A361" s="7"/>
      <c r="B361" s="185"/>
    </row>
    <row r="362" spans="1:3" s="8" customFormat="1" x14ac:dyDescent="0.2">
      <c r="A362" s="7"/>
      <c r="B362" s="185"/>
      <c r="C362" s="6"/>
    </row>
    <row r="363" spans="1:3" s="8" customFormat="1" x14ac:dyDescent="0.2">
      <c r="A363" s="7"/>
      <c r="B363" s="185"/>
      <c r="C363" s="6"/>
    </row>
    <row r="364" spans="1:3" s="8" customFormat="1" x14ac:dyDescent="0.2">
      <c r="A364" s="7"/>
      <c r="B364" s="185"/>
      <c r="C364" s="6"/>
    </row>
    <row r="365" spans="1:3" s="8" customFormat="1" x14ac:dyDescent="0.2">
      <c r="A365" s="7"/>
      <c r="B365" s="185"/>
      <c r="C365" s="6"/>
    </row>
    <row r="366" spans="1:3" s="8" customFormat="1" x14ac:dyDescent="0.2">
      <c r="A366" s="7"/>
      <c r="B366" s="185"/>
      <c r="C366" s="6"/>
    </row>
    <row r="367" spans="1:3" s="8" customFormat="1" x14ac:dyDescent="0.2">
      <c r="A367" s="7"/>
      <c r="B367" s="185"/>
      <c r="C367" s="6"/>
    </row>
    <row r="368" spans="1:3" s="8" customFormat="1" x14ac:dyDescent="0.2">
      <c r="A368" s="7"/>
      <c r="B368" s="185"/>
      <c r="C368" s="6"/>
    </row>
    <row r="369" spans="1:3" s="8" customFormat="1" x14ac:dyDescent="0.2">
      <c r="A369" s="7"/>
      <c r="B369" s="185"/>
      <c r="C369" s="6"/>
    </row>
    <row r="370" spans="1:3" s="8" customFormat="1" x14ac:dyDescent="0.2">
      <c r="A370" s="7"/>
      <c r="B370" s="185"/>
      <c r="C370" s="6"/>
    </row>
    <row r="371" spans="1:3" s="8" customFormat="1" x14ac:dyDescent="0.2">
      <c r="A371" s="7"/>
      <c r="B371" s="185"/>
      <c r="C371" s="6"/>
    </row>
    <row r="372" spans="1:3" s="8" customFormat="1" x14ac:dyDescent="0.2">
      <c r="A372" s="7"/>
      <c r="B372" s="185"/>
      <c r="C372" s="6"/>
    </row>
    <row r="373" spans="1:3" s="8" customFormat="1" x14ac:dyDescent="0.2">
      <c r="A373" s="7"/>
      <c r="B373" s="185"/>
      <c r="C373" s="6"/>
    </row>
    <row r="374" spans="1:3" s="8" customFormat="1" x14ac:dyDescent="0.2">
      <c r="A374" s="7"/>
      <c r="B374" s="185"/>
      <c r="C374" s="6"/>
    </row>
  </sheetData>
  <mergeCells count="6">
    <mergeCell ref="B2:O2"/>
    <mergeCell ref="M3:O3"/>
    <mergeCell ref="B3:B4"/>
    <mergeCell ref="D3:G3"/>
    <mergeCell ref="C3:C4"/>
    <mergeCell ref="H3:L3"/>
  </mergeCells>
  <printOptions horizontalCentered="1"/>
  <pageMargins left="0" right="0" top="0" bottom="0" header="0" footer="0"/>
  <pageSetup paperSize="9" scale="3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92D050"/>
    <pageSetUpPr fitToPage="1"/>
  </sheetPr>
  <dimension ref="A1:R101"/>
  <sheetViews>
    <sheetView showGridLines="0" showZeros="0" zoomScaleNormal="100" workbookViewId="0">
      <pane xSplit="2" ySplit="5" topLeftCell="C6" activePane="bottomRight" state="frozen"/>
      <selection activeCell="B3" sqref="B3:B4"/>
      <selection pane="topRight" activeCell="B3" sqref="B3:B4"/>
      <selection pane="bottomLeft" activeCell="B3" sqref="B3:B4"/>
      <selection pane="bottomRight" activeCell="B2" sqref="B2:O2"/>
    </sheetView>
  </sheetViews>
  <sheetFormatPr defaultColWidth="9.140625" defaultRowHeight="15" x14ac:dyDescent="0.2"/>
  <cols>
    <col min="1" max="1" width="9.140625" style="7" hidden="1" customWidth="1"/>
    <col min="2" max="2" width="29.5703125" style="7" customWidth="1"/>
    <col min="3" max="3" width="15" style="7" customWidth="1"/>
    <col min="4" max="4" width="10.7109375" style="7" customWidth="1"/>
    <col min="5" max="5" width="12.140625" style="7" customWidth="1"/>
    <col min="6" max="6" width="10.7109375" style="7" customWidth="1"/>
    <col min="7" max="7" width="11.7109375" style="7" customWidth="1"/>
    <col min="8" max="8" width="23.42578125" style="7" customWidth="1"/>
    <col min="9" max="9" width="10.5703125" style="7" customWidth="1"/>
    <col min="10" max="10" width="11.7109375" style="8" customWidth="1"/>
    <col min="11" max="11" width="10" style="7" customWidth="1"/>
    <col min="12" max="12" width="12" style="7" customWidth="1"/>
    <col min="13" max="14" width="8.7109375" style="7" customWidth="1"/>
    <col min="15" max="15" width="10.85546875" style="7" customWidth="1"/>
    <col min="16" max="16" width="22.7109375" style="7" customWidth="1"/>
    <col min="17" max="17" width="23.7109375" style="7" hidden="1" customWidth="1"/>
    <col min="18" max="18" width="20.7109375" style="7" bestFit="1" customWidth="1"/>
    <col min="19" max="16384" width="9.140625" style="7"/>
  </cols>
  <sheetData>
    <row r="1" spans="1:18" ht="16.5" customHeight="1" x14ac:dyDescent="0.2">
      <c r="B1" s="9" t="s">
        <v>74</v>
      </c>
      <c r="C1" s="9"/>
      <c r="D1" s="10"/>
      <c r="E1" s="10"/>
      <c r="F1" s="10"/>
      <c r="G1" s="10"/>
      <c r="H1" s="10"/>
      <c r="I1" s="10"/>
      <c r="J1" s="10"/>
      <c r="K1" s="10"/>
      <c r="L1" s="10"/>
      <c r="M1" s="11"/>
      <c r="N1" s="11"/>
      <c r="O1" s="11"/>
      <c r="P1" s="114" t="s">
        <v>106</v>
      </c>
      <c r="Q1" s="114"/>
      <c r="R1" s="177">
        <v>44092</v>
      </c>
    </row>
    <row r="2" spans="1:18" ht="15" customHeight="1" x14ac:dyDescent="0.2">
      <c r="B2" s="364" t="s">
        <v>171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111" t="s">
        <v>117</v>
      </c>
      <c r="Q2" s="114"/>
      <c r="R2" s="114"/>
    </row>
    <row r="3" spans="1:18" s="8" customFormat="1" ht="33.75" customHeight="1" x14ac:dyDescent="0.2">
      <c r="B3" s="358" t="s">
        <v>0</v>
      </c>
      <c r="C3" s="365" t="s">
        <v>164</v>
      </c>
      <c r="D3" s="373" t="s">
        <v>144</v>
      </c>
      <c r="E3" s="374"/>
      <c r="F3" s="375"/>
      <c r="G3" s="375"/>
      <c r="H3" s="370" t="s">
        <v>145</v>
      </c>
      <c r="I3" s="376"/>
      <c r="J3" s="377"/>
      <c r="K3" s="377"/>
      <c r="L3" s="378"/>
      <c r="M3" s="379" t="s">
        <v>146</v>
      </c>
      <c r="N3" s="379"/>
      <c r="O3" s="379"/>
      <c r="P3" s="111" t="s">
        <v>129</v>
      </c>
      <c r="Q3" s="114"/>
      <c r="R3" s="118"/>
    </row>
    <row r="4" spans="1:18" s="8" customFormat="1" ht="46.5" customHeight="1" x14ac:dyDescent="0.2">
      <c r="B4" s="359"/>
      <c r="C4" s="366"/>
      <c r="D4" s="191" t="s">
        <v>166</v>
      </c>
      <c r="E4" s="215" t="s">
        <v>165</v>
      </c>
      <c r="F4" s="27" t="s">
        <v>163</v>
      </c>
      <c r="G4" s="293" t="s">
        <v>167</v>
      </c>
      <c r="H4" s="326" t="s">
        <v>168</v>
      </c>
      <c r="I4" s="334" t="s">
        <v>166</v>
      </c>
      <c r="J4" s="352" t="s">
        <v>169</v>
      </c>
      <c r="K4" s="27" t="s">
        <v>163</v>
      </c>
      <c r="L4" s="175" t="s">
        <v>167</v>
      </c>
      <c r="M4" s="154" t="s">
        <v>166</v>
      </c>
      <c r="N4" s="27" t="s">
        <v>163</v>
      </c>
      <c r="O4" s="175" t="s">
        <v>167</v>
      </c>
    </row>
    <row r="5" spans="1:18" s="54" customFormat="1" ht="15.75" x14ac:dyDescent="0.25">
      <c r="A5" s="101">
        <f>IF(OR(D5="",D5=0),"x",D5)</f>
        <v>1037.0350000000001</v>
      </c>
      <c r="B5" s="199" t="s">
        <v>1</v>
      </c>
      <c r="C5" s="272">
        <v>1125.0851488000001</v>
      </c>
      <c r="D5" s="129">
        <f>D6+D25+D36+D45+D53+D68+D75+D89</f>
        <v>1037.0350000000001</v>
      </c>
      <c r="E5" s="235">
        <f>IFERROR(D5/C5*100,0)</f>
        <v>92.17391244619013</v>
      </c>
      <c r="F5" s="234">
        <f>F6+F25+F36+F45+F53+F68+F75+F89</f>
        <v>812.5949999999998</v>
      </c>
      <c r="G5" s="81">
        <f t="shared" ref="G5:G24" si="0">IFERROR(D5-F5,"")</f>
        <v>224.44000000000028</v>
      </c>
      <c r="H5" s="306">
        <v>1094.8801799999999</v>
      </c>
      <c r="I5" s="235">
        <f>I6+I25+I36+I45+I53+I68+I75+I89</f>
        <v>1168.6590000000001</v>
      </c>
      <c r="J5" s="306">
        <f t="shared" ref="J5:J36" si="1">IFERROR(I5/H5*100,"")</f>
        <v>106.73852914206559</v>
      </c>
      <c r="K5" s="234">
        <f>SUM(K6,K25,K36,K45,K53,K68,K75,K89)</f>
        <v>805.55799999999999</v>
      </c>
      <c r="L5" s="81">
        <f t="shared" ref="L5:L36" si="2">IFERROR(I5-K5,"")</f>
        <v>363.10100000000011</v>
      </c>
      <c r="M5" s="93">
        <f t="shared" ref="M5:M24" si="3">IFERROR(IF(D5&gt;0,I5/D5*10,""),"")</f>
        <v>11.269233921709489</v>
      </c>
      <c r="N5" s="52">
        <f t="shared" ref="N5:N24" si="4">IFERROR(IF(F5&gt;0,K5/F5*10,""),"")</f>
        <v>9.9134008946646262</v>
      </c>
      <c r="O5" s="137">
        <f>IFERROR(M5-N5,"")</f>
        <v>1.3558330270448629</v>
      </c>
      <c r="Q5" s="54" t="s">
        <v>160</v>
      </c>
    </row>
    <row r="6" spans="1:18" s="13" customFormat="1" ht="15.75" x14ac:dyDescent="0.25">
      <c r="A6" s="101">
        <f t="shared" ref="A6:A69" si="5">IF(OR(D6="",D6=0),"x",D6)</f>
        <v>89.957000000000008</v>
      </c>
      <c r="B6" s="203" t="s">
        <v>2</v>
      </c>
      <c r="C6" s="204">
        <v>117.75425</v>
      </c>
      <c r="D6" s="130">
        <f>SUM(D7:D24)</f>
        <v>89.957000000000008</v>
      </c>
      <c r="E6" s="236">
        <f t="shared" ref="E6:E69" si="6">IFERROR(D6/C6*100,0)</f>
        <v>76.393845657375437</v>
      </c>
      <c r="F6" s="229">
        <f>SUM(F7:F24)</f>
        <v>122.16299999999998</v>
      </c>
      <c r="G6" s="82">
        <f t="shared" si="0"/>
        <v>-32.205999999999975</v>
      </c>
      <c r="H6" s="307">
        <v>120.16</v>
      </c>
      <c r="I6" s="236">
        <f>SUM(I7:I24)</f>
        <v>133.226</v>
      </c>
      <c r="J6" s="307">
        <f t="shared" si="1"/>
        <v>110.87383488681756</v>
      </c>
      <c r="K6" s="229">
        <f>SUM(K7:K24)</f>
        <v>120.96900000000001</v>
      </c>
      <c r="L6" s="82">
        <f t="shared" si="2"/>
        <v>12.256999999999991</v>
      </c>
      <c r="M6" s="94">
        <f t="shared" si="3"/>
        <v>14.809964760941337</v>
      </c>
      <c r="N6" s="20">
        <f t="shared" si="4"/>
        <v>9.9022617322757327</v>
      </c>
      <c r="O6" s="146">
        <f>IFERROR(M6-N6,"")</f>
        <v>4.9077030286656047</v>
      </c>
      <c r="P6" s="14"/>
      <c r="Q6" s="54" t="s">
        <v>160</v>
      </c>
    </row>
    <row r="7" spans="1:18" s="1" customFormat="1" ht="15.75" x14ac:dyDescent="0.2">
      <c r="A7" s="101">
        <f t="shared" si="5"/>
        <v>1.5149999999999999</v>
      </c>
      <c r="B7" s="205" t="s">
        <v>3</v>
      </c>
      <c r="C7" s="206">
        <v>2.1110000000000002</v>
      </c>
      <c r="D7" s="131">
        <v>1.5149999999999999</v>
      </c>
      <c r="E7" s="230">
        <f t="shared" si="6"/>
        <v>71.766935101847452</v>
      </c>
      <c r="F7" s="131">
        <v>2.577</v>
      </c>
      <c r="G7" s="83">
        <f t="shared" si="0"/>
        <v>-1.0620000000000001</v>
      </c>
      <c r="H7" s="308">
        <v>2.5</v>
      </c>
      <c r="I7" s="230">
        <v>3.0539999999999998</v>
      </c>
      <c r="J7" s="308">
        <f t="shared" si="1"/>
        <v>122.16</v>
      </c>
      <c r="K7" s="131">
        <v>2.6389999999999998</v>
      </c>
      <c r="L7" s="83">
        <f t="shared" si="2"/>
        <v>0.41500000000000004</v>
      </c>
      <c r="M7" s="95">
        <f t="shared" si="3"/>
        <v>20.158415841584159</v>
      </c>
      <c r="N7" s="75">
        <f t="shared" si="4"/>
        <v>10.240589833139309</v>
      </c>
      <c r="O7" s="147">
        <f t="shared" ref="O7:O70" si="7">IFERROR(M7-N7,"")</f>
        <v>9.91782600844485</v>
      </c>
      <c r="Q7" s="54" t="s">
        <v>160</v>
      </c>
    </row>
    <row r="8" spans="1:18" s="1" customFormat="1" ht="15.75" x14ac:dyDescent="0.2">
      <c r="A8" s="101">
        <f t="shared" si="5"/>
        <v>4.38</v>
      </c>
      <c r="B8" s="205" t="s">
        <v>4</v>
      </c>
      <c r="C8" s="206">
        <v>7.7110000000000003</v>
      </c>
      <c r="D8" s="131">
        <v>4.38</v>
      </c>
      <c r="E8" s="230">
        <f t="shared" si="6"/>
        <v>56.801971209959788</v>
      </c>
      <c r="F8" s="131">
        <v>3.2</v>
      </c>
      <c r="G8" s="83">
        <f t="shared" si="0"/>
        <v>1.1799999999999997</v>
      </c>
      <c r="H8" s="308">
        <v>6.2</v>
      </c>
      <c r="I8" s="230">
        <v>5.23</v>
      </c>
      <c r="J8" s="308">
        <f t="shared" si="1"/>
        <v>84.354838709677423</v>
      </c>
      <c r="K8" s="131">
        <v>2.8580000000000001</v>
      </c>
      <c r="L8" s="83">
        <f t="shared" si="2"/>
        <v>2.3720000000000003</v>
      </c>
      <c r="M8" s="95">
        <f t="shared" si="3"/>
        <v>11.940639269406395</v>
      </c>
      <c r="N8" s="75">
        <f t="shared" si="4"/>
        <v>8.9312499999999986</v>
      </c>
      <c r="O8" s="147">
        <f t="shared" si="7"/>
        <v>3.0093892694063964</v>
      </c>
      <c r="Q8" s="54" t="s">
        <v>160</v>
      </c>
    </row>
    <row r="9" spans="1:18" s="1" customFormat="1" ht="15" customHeight="1" x14ac:dyDescent="0.2">
      <c r="A9" s="101">
        <f t="shared" si="5"/>
        <v>9.9000000000000005E-2</v>
      </c>
      <c r="B9" s="205" t="s">
        <v>5</v>
      </c>
      <c r="C9" s="206">
        <v>9.9000000000000005E-2</v>
      </c>
      <c r="D9" s="131">
        <v>9.9000000000000005E-2</v>
      </c>
      <c r="E9" s="230">
        <f t="shared" si="6"/>
        <v>100</v>
      </c>
      <c r="F9" s="131">
        <v>0</v>
      </c>
      <c r="G9" s="83">
        <f t="shared" si="0"/>
        <v>9.9000000000000005E-2</v>
      </c>
      <c r="H9" s="308">
        <v>0.2</v>
      </c>
      <c r="I9" s="230">
        <v>0.152</v>
      </c>
      <c r="J9" s="308">
        <f t="shared" si="1"/>
        <v>75.999999999999986</v>
      </c>
      <c r="K9" s="131">
        <v>0</v>
      </c>
      <c r="L9" s="83">
        <f t="shared" si="2"/>
        <v>0.152</v>
      </c>
      <c r="M9" s="95">
        <f t="shared" si="3"/>
        <v>15.353535353535353</v>
      </c>
      <c r="N9" s="74" t="str">
        <f t="shared" si="4"/>
        <v/>
      </c>
      <c r="O9" s="147" t="str">
        <f t="shared" si="7"/>
        <v/>
      </c>
      <c r="Q9" s="54" t="s">
        <v>160</v>
      </c>
    </row>
    <row r="10" spans="1:18" s="1" customFormat="1" ht="15.75" x14ac:dyDescent="0.2">
      <c r="A10" s="101">
        <f t="shared" si="5"/>
        <v>6.5</v>
      </c>
      <c r="B10" s="205" t="s">
        <v>6</v>
      </c>
      <c r="C10" s="206">
        <v>7.69041</v>
      </c>
      <c r="D10" s="131">
        <v>6.5</v>
      </c>
      <c r="E10" s="230">
        <f t="shared" si="6"/>
        <v>84.520851294014236</v>
      </c>
      <c r="F10" s="131">
        <v>12.3</v>
      </c>
      <c r="G10" s="83">
        <f t="shared" si="0"/>
        <v>-5.8000000000000007</v>
      </c>
      <c r="H10" s="308">
        <v>5.6</v>
      </c>
      <c r="I10" s="230">
        <v>10.1</v>
      </c>
      <c r="J10" s="308">
        <f t="shared" si="1"/>
        <v>180.35714285714286</v>
      </c>
      <c r="K10" s="131">
        <v>9.6</v>
      </c>
      <c r="L10" s="83">
        <f t="shared" si="2"/>
        <v>0.5</v>
      </c>
      <c r="M10" s="95">
        <f t="shared" si="3"/>
        <v>15.538461538461538</v>
      </c>
      <c r="N10" s="74">
        <f t="shared" si="4"/>
        <v>7.8048780487804867</v>
      </c>
      <c r="O10" s="147">
        <f t="shared" si="7"/>
        <v>7.7335834896810516</v>
      </c>
      <c r="Q10" s="54" t="s">
        <v>160</v>
      </c>
    </row>
    <row r="11" spans="1:18" s="1" customFormat="1" ht="15" hidden="1" customHeight="1" x14ac:dyDescent="0.2">
      <c r="A11" s="101" t="str">
        <f t="shared" si="5"/>
        <v>x</v>
      </c>
      <c r="B11" s="205" t="s">
        <v>7</v>
      </c>
      <c r="C11" s="206">
        <v>0.22</v>
      </c>
      <c r="D11" s="131">
        <v>0</v>
      </c>
      <c r="E11" s="230">
        <f t="shared" si="6"/>
        <v>0</v>
      </c>
      <c r="F11" s="131">
        <v>0.15</v>
      </c>
      <c r="G11" s="83">
        <f t="shared" si="0"/>
        <v>-0.15</v>
      </c>
      <c r="H11" s="308">
        <v>0.16</v>
      </c>
      <c r="I11" s="230">
        <v>0</v>
      </c>
      <c r="J11" s="308">
        <f t="shared" si="1"/>
        <v>0</v>
      </c>
      <c r="K11" s="131">
        <v>0.12</v>
      </c>
      <c r="L11" s="83">
        <f t="shared" si="2"/>
        <v>-0.12</v>
      </c>
      <c r="M11" s="95" t="str">
        <f t="shared" si="3"/>
        <v/>
      </c>
      <c r="N11" s="74">
        <f t="shared" si="4"/>
        <v>8</v>
      </c>
      <c r="O11" s="147" t="str">
        <f t="shared" si="7"/>
        <v/>
      </c>
      <c r="Q11" s="54" t="s">
        <v>160</v>
      </c>
    </row>
    <row r="12" spans="1:18" s="1" customFormat="1" ht="15.75" x14ac:dyDescent="0.2">
      <c r="A12" s="101">
        <f t="shared" si="5"/>
        <v>0.41</v>
      </c>
      <c r="B12" s="205" t="s">
        <v>8</v>
      </c>
      <c r="C12" s="206">
        <v>0.78515000000000001</v>
      </c>
      <c r="D12" s="131">
        <v>0.41</v>
      </c>
      <c r="E12" s="230">
        <f t="shared" si="6"/>
        <v>52.21932114882506</v>
      </c>
      <c r="F12" s="131">
        <v>0</v>
      </c>
      <c r="G12" s="83">
        <f t="shared" si="0"/>
        <v>0.41</v>
      </c>
      <c r="H12" s="308">
        <v>1</v>
      </c>
      <c r="I12" s="230">
        <v>0.317</v>
      </c>
      <c r="J12" s="308">
        <f t="shared" si="1"/>
        <v>31.7</v>
      </c>
      <c r="K12" s="131">
        <v>0</v>
      </c>
      <c r="L12" s="83">
        <f t="shared" si="2"/>
        <v>0.317</v>
      </c>
      <c r="M12" s="95">
        <f t="shared" si="3"/>
        <v>7.7317073170731714</v>
      </c>
      <c r="N12" s="74" t="str">
        <f t="shared" si="4"/>
        <v/>
      </c>
      <c r="O12" s="147" t="str">
        <f t="shared" si="7"/>
        <v/>
      </c>
      <c r="Q12" s="54" t="s">
        <v>160</v>
      </c>
    </row>
    <row r="13" spans="1:18" s="1" customFormat="1" ht="15" hidden="1" customHeight="1" x14ac:dyDescent="0.2">
      <c r="A13" s="101" t="str">
        <f t="shared" si="5"/>
        <v>x</v>
      </c>
      <c r="B13" s="205" t="s">
        <v>9</v>
      </c>
      <c r="C13" s="206"/>
      <c r="D13" s="131">
        <v>0</v>
      </c>
      <c r="E13" s="230">
        <f t="shared" si="6"/>
        <v>0</v>
      </c>
      <c r="F13" s="131">
        <v>0</v>
      </c>
      <c r="G13" s="83">
        <f t="shared" si="0"/>
        <v>0</v>
      </c>
      <c r="H13" s="308"/>
      <c r="I13" s="230">
        <v>0</v>
      </c>
      <c r="J13" s="308" t="str">
        <f t="shared" si="1"/>
        <v/>
      </c>
      <c r="K13" s="131">
        <v>0</v>
      </c>
      <c r="L13" s="83">
        <f t="shared" si="2"/>
        <v>0</v>
      </c>
      <c r="M13" s="95" t="str">
        <f t="shared" si="3"/>
        <v/>
      </c>
      <c r="N13" s="152" t="str">
        <f t="shared" si="4"/>
        <v/>
      </c>
      <c r="O13" s="147" t="str">
        <f t="shared" si="7"/>
        <v/>
      </c>
      <c r="Q13" s="54" t="s">
        <v>160</v>
      </c>
    </row>
    <row r="14" spans="1:18" s="1" customFormat="1" ht="15.75" x14ac:dyDescent="0.2">
      <c r="A14" s="101">
        <f t="shared" si="5"/>
        <v>8</v>
      </c>
      <c r="B14" s="205" t="s">
        <v>10</v>
      </c>
      <c r="C14" s="206">
        <v>10.610300000000001</v>
      </c>
      <c r="D14" s="131">
        <v>8</v>
      </c>
      <c r="E14" s="230">
        <f t="shared" si="6"/>
        <v>75.398433597542009</v>
      </c>
      <c r="F14" s="131">
        <v>10.95</v>
      </c>
      <c r="G14" s="83">
        <f t="shared" si="0"/>
        <v>-2.9499999999999993</v>
      </c>
      <c r="H14" s="308">
        <v>13.2</v>
      </c>
      <c r="I14" s="230">
        <v>13.89</v>
      </c>
      <c r="J14" s="308">
        <f t="shared" si="1"/>
        <v>105.22727272727275</v>
      </c>
      <c r="K14" s="131">
        <v>12.5</v>
      </c>
      <c r="L14" s="83">
        <f t="shared" si="2"/>
        <v>1.3900000000000006</v>
      </c>
      <c r="M14" s="95">
        <f t="shared" si="3"/>
        <v>17.362500000000001</v>
      </c>
      <c r="N14" s="152">
        <f t="shared" si="4"/>
        <v>11.415525114155251</v>
      </c>
      <c r="O14" s="151">
        <f t="shared" si="7"/>
        <v>5.9469748858447495</v>
      </c>
      <c r="Q14" s="54" t="s">
        <v>160</v>
      </c>
    </row>
    <row r="15" spans="1:18" s="1" customFormat="1" ht="15.75" x14ac:dyDescent="0.2">
      <c r="A15" s="101">
        <f t="shared" si="5"/>
        <v>4.5990000000000002</v>
      </c>
      <c r="B15" s="205" t="s">
        <v>11</v>
      </c>
      <c r="C15" s="206">
        <v>6.923</v>
      </c>
      <c r="D15" s="131">
        <v>4.5990000000000002</v>
      </c>
      <c r="E15" s="230">
        <f t="shared" si="6"/>
        <v>66.430738119312437</v>
      </c>
      <c r="F15" s="131">
        <v>8.5030000000000001</v>
      </c>
      <c r="G15" s="83">
        <f t="shared" si="0"/>
        <v>-3.9039999999999999</v>
      </c>
      <c r="H15" s="308">
        <v>9</v>
      </c>
      <c r="I15" s="230">
        <v>8.3949999999999996</v>
      </c>
      <c r="J15" s="308">
        <f t="shared" si="1"/>
        <v>93.277777777777771</v>
      </c>
      <c r="K15" s="131">
        <v>8.1839999999999993</v>
      </c>
      <c r="L15" s="83">
        <f t="shared" si="2"/>
        <v>0.2110000000000003</v>
      </c>
      <c r="M15" s="95">
        <f t="shared" si="3"/>
        <v>18.253968253968253</v>
      </c>
      <c r="N15" s="152">
        <f t="shared" si="4"/>
        <v>9.6248382923674001</v>
      </c>
      <c r="O15" s="147">
        <f t="shared" si="7"/>
        <v>8.629129961600853</v>
      </c>
      <c r="Q15" s="54" t="s">
        <v>160</v>
      </c>
    </row>
    <row r="16" spans="1:18" s="1" customFormat="1" ht="15" hidden="1" customHeight="1" x14ac:dyDescent="0.2">
      <c r="A16" s="101" t="str">
        <f t="shared" si="5"/>
        <v>x</v>
      </c>
      <c r="B16" s="205" t="s">
        <v>58</v>
      </c>
      <c r="C16" s="206">
        <v>2.5999999999999999E-2</v>
      </c>
      <c r="D16" s="131">
        <v>0</v>
      </c>
      <c r="E16" s="230">
        <f t="shared" si="6"/>
        <v>0</v>
      </c>
      <c r="F16" s="131">
        <v>0</v>
      </c>
      <c r="G16" s="83">
        <f t="shared" si="0"/>
        <v>0</v>
      </c>
      <c r="H16" s="308"/>
      <c r="I16" s="230">
        <v>0</v>
      </c>
      <c r="J16" s="308" t="str">
        <f t="shared" si="1"/>
        <v/>
      </c>
      <c r="K16" s="131">
        <v>0</v>
      </c>
      <c r="L16" s="83">
        <f t="shared" si="2"/>
        <v>0</v>
      </c>
      <c r="M16" s="95" t="str">
        <f t="shared" si="3"/>
        <v/>
      </c>
      <c r="N16" s="152" t="str">
        <f t="shared" si="4"/>
        <v/>
      </c>
      <c r="O16" s="147" t="str">
        <f t="shared" si="7"/>
        <v/>
      </c>
      <c r="Q16" s="54" t="s">
        <v>160</v>
      </c>
    </row>
    <row r="17" spans="1:17" s="1" customFormat="1" ht="15.75" x14ac:dyDescent="0.2">
      <c r="A17" s="101">
        <f t="shared" si="5"/>
        <v>42.61</v>
      </c>
      <c r="B17" s="205" t="s">
        <v>12</v>
      </c>
      <c r="C17" s="206">
        <v>49.725940000000001</v>
      </c>
      <c r="D17" s="131">
        <v>42.61</v>
      </c>
      <c r="E17" s="230">
        <f t="shared" si="6"/>
        <v>85.689682286549029</v>
      </c>
      <c r="F17" s="131">
        <v>51.2</v>
      </c>
      <c r="G17" s="83">
        <f t="shared" si="0"/>
        <v>-8.5900000000000034</v>
      </c>
      <c r="H17" s="308">
        <v>48</v>
      </c>
      <c r="I17" s="230">
        <v>59.436999999999998</v>
      </c>
      <c r="J17" s="308">
        <f t="shared" si="1"/>
        <v>123.82708333333332</v>
      </c>
      <c r="K17" s="131">
        <v>54.1</v>
      </c>
      <c r="L17" s="83">
        <f t="shared" si="2"/>
        <v>5.3369999999999962</v>
      </c>
      <c r="M17" s="95">
        <f t="shared" si="3"/>
        <v>13.949072987561607</v>
      </c>
      <c r="N17" s="152">
        <f t="shared" si="4"/>
        <v>10.56640625</v>
      </c>
      <c r="O17" s="147">
        <f t="shared" si="7"/>
        <v>3.3826667375616069</v>
      </c>
      <c r="P17" s="48"/>
      <c r="Q17" s="54" t="s">
        <v>160</v>
      </c>
    </row>
    <row r="18" spans="1:17" s="1" customFormat="1" ht="15.75" x14ac:dyDescent="0.2">
      <c r="A18" s="101">
        <f t="shared" si="5"/>
        <v>2.6819999999999999</v>
      </c>
      <c r="B18" s="205" t="s">
        <v>13</v>
      </c>
      <c r="C18" s="206">
        <v>3.1829999999999998</v>
      </c>
      <c r="D18" s="131">
        <v>2.6819999999999999</v>
      </c>
      <c r="E18" s="230">
        <f t="shared" si="6"/>
        <v>84.260131950989631</v>
      </c>
      <c r="F18" s="131">
        <v>1.27</v>
      </c>
      <c r="G18" s="83">
        <f t="shared" si="0"/>
        <v>1.4119999999999999</v>
      </c>
      <c r="H18" s="308">
        <v>3.6</v>
      </c>
      <c r="I18" s="230">
        <v>4.6180000000000003</v>
      </c>
      <c r="J18" s="308">
        <f t="shared" si="1"/>
        <v>128.27777777777777</v>
      </c>
      <c r="K18" s="131">
        <v>1.7669999999999999</v>
      </c>
      <c r="L18" s="83">
        <f t="shared" si="2"/>
        <v>2.8510000000000004</v>
      </c>
      <c r="M18" s="95">
        <f t="shared" si="3"/>
        <v>17.218493661446683</v>
      </c>
      <c r="N18" s="74">
        <f t="shared" si="4"/>
        <v>13.913385826771654</v>
      </c>
      <c r="O18" s="147">
        <f t="shared" si="7"/>
        <v>3.3051078346750291</v>
      </c>
      <c r="Q18" s="54" t="s">
        <v>160</v>
      </c>
    </row>
    <row r="19" spans="1:17" s="1" customFormat="1" ht="15.75" x14ac:dyDescent="0.2">
      <c r="A19" s="101">
        <f t="shared" si="5"/>
        <v>4.6079999999999997</v>
      </c>
      <c r="B19" s="205" t="s">
        <v>14</v>
      </c>
      <c r="C19" s="206">
        <v>8.7312999999999992</v>
      </c>
      <c r="D19" s="131">
        <v>4.6079999999999997</v>
      </c>
      <c r="E19" s="230">
        <f t="shared" si="6"/>
        <v>52.77564623824631</v>
      </c>
      <c r="F19" s="131">
        <v>7.8</v>
      </c>
      <c r="G19" s="83">
        <f t="shared" si="0"/>
        <v>-3.1920000000000002</v>
      </c>
      <c r="H19" s="308">
        <v>7.4</v>
      </c>
      <c r="I19" s="230">
        <v>6.508</v>
      </c>
      <c r="J19" s="308">
        <f t="shared" si="1"/>
        <v>87.945945945945951</v>
      </c>
      <c r="K19" s="131">
        <v>6</v>
      </c>
      <c r="L19" s="83">
        <f t="shared" si="2"/>
        <v>0.50800000000000001</v>
      </c>
      <c r="M19" s="95">
        <f t="shared" si="3"/>
        <v>14.123263888888891</v>
      </c>
      <c r="N19" s="74">
        <f t="shared" si="4"/>
        <v>7.6923076923076925</v>
      </c>
      <c r="O19" s="147">
        <f t="shared" si="7"/>
        <v>6.4309561965811985</v>
      </c>
      <c r="Q19" s="54" t="s">
        <v>160</v>
      </c>
    </row>
    <row r="20" spans="1:17" s="1" customFormat="1" ht="15.75" x14ac:dyDescent="0.2">
      <c r="A20" s="101">
        <f t="shared" si="5"/>
        <v>7.1539999999999999</v>
      </c>
      <c r="B20" s="205" t="s">
        <v>15</v>
      </c>
      <c r="C20" s="206">
        <v>8.0109999999999992</v>
      </c>
      <c r="D20" s="131">
        <v>7.1539999999999999</v>
      </c>
      <c r="E20" s="230">
        <f t="shared" si="6"/>
        <v>89.302209461989762</v>
      </c>
      <c r="F20" s="131">
        <v>11.913</v>
      </c>
      <c r="G20" s="83">
        <f t="shared" si="0"/>
        <v>-4.7590000000000003</v>
      </c>
      <c r="H20" s="308">
        <v>12.5</v>
      </c>
      <c r="I20" s="230">
        <v>9.9250000000000007</v>
      </c>
      <c r="J20" s="308">
        <f t="shared" si="1"/>
        <v>79.400000000000006</v>
      </c>
      <c r="K20" s="131">
        <v>11.500999999999999</v>
      </c>
      <c r="L20" s="83">
        <f t="shared" si="2"/>
        <v>-1.5759999999999987</v>
      </c>
      <c r="M20" s="95">
        <f t="shared" si="3"/>
        <v>13.873357562202964</v>
      </c>
      <c r="N20" s="74">
        <f t="shared" si="4"/>
        <v>9.6541593217493489</v>
      </c>
      <c r="O20" s="147">
        <f t="shared" si="7"/>
        <v>4.2191982404536148</v>
      </c>
      <c r="Q20" s="54" t="s">
        <v>160</v>
      </c>
    </row>
    <row r="21" spans="1:17" s="1" customFormat="1" ht="15" hidden="1" customHeight="1" x14ac:dyDescent="0.2">
      <c r="A21" s="101" t="str">
        <f t="shared" si="5"/>
        <v>x</v>
      </c>
      <c r="B21" s="205" t="s">
        <v>16</v>
      </c>
      <c r="C21" s="206">
        <v>6.6000000000000003E-2</v>
      </c>
      <c r="D21" s="131">
        <v>0</v>
      </c>
      <c r="E21" s="230">
        <f t="shared" si="6"/>
        <v>0</v>
      </c>
      <c r="F21" s="131">
        <v>0</v>
      </c>
      <c r="G21" s="83">
        <f t="shared" si="0"/>
        <v>0</v>
      </c>
      <c r="H21" s="308"/>
      <c r="I21" s="230">
        <v>0</v>
      </c>
      <c r="J21" s="308" t="str">
        <f t="shared" si="1"/>
        <v/>
      </c>
      <c r="K21" s="131">
        <v>0</v>
      </c>
      <c r="L21" s="83">
        <f t="shared" si="2"/>
        <v>0</v>
      </c>
      <c r="M21" s="95" t="str">
        <f t="shared" si="3"/>
        <v/>
      </c>
      <c r="N21" s="74" t="str">
        <f t="shared" si="4"/>
        <v/>
      </c>
      <c r="O21" s="147" t="str">
        <f t="shared" si="7"/>
        <v/>
      </c>
      <c r="Q21" s="54" t="s">
        <v>160</v>
      </c>
    </row>
    <row r="22" spans="1:17" s="1" customFormat="1" ht="15.75" x14ac:dyDescent="0.2">
      <c r="A22" s="101">
        <f t="shared" si="5"/>
        <v>7.4</v>
      </c>
      <c r="B22" s="205" t="s">
        <v>17</v>
      </c>
      <c r="C22" s="206">
        <v>11.86115</v>
      </c>
      <c r="D22" s="131">
        <v>7.4</v>
      </c>
      <c r="E22" s="230">
        <f t="shared" si="6"/>
        <v>62.388554229564583</v>
      </c>
      <c r="F22" s="131">
        <v>12.3</v>
      </c>
      <c r="G22" s="83">
        <f t="shared" si="0"/>
        <v>-4.9000000000000004</v>
      </c>
      <c r="H22" s="308">
        <v>10.8</v>
      </c>
      <c r="I22" s="230">
        <v>11.6</v>
      </c>
      <c r="J22" s="308">
        <f t="shared" si="1"/>
        <v>107.40740740740739</v>
      </c>
      <c r="K22" s="131">
        <v>11.7</v>
      </c>
      <c r="L22" s="83">
        <f t="shared" si="2"/>
        <v>-9.9999999999999645E-2</v>
      </c>
      <c r="M22" s="95">
        <f t="shared" si="3"/>
        <v>15.675675675675675</v>
      </c>
      <c r="N22" s="74">
        <f t="shared" si="4"/>
        <v>9.5121951219512173</v>
      </c>
      <c r="O22" s="147">
        <f t="shared" si="7"/>
        <v>6.1634805537244581</v>
      </c>
      <c r="Q22" s="54" t="s">
        <v>160</v>
      </c>
    </row>
    <row r="23" spans="1:17" s="1" customFormat="1" ht="15" hidden="1" customHeight="1" x14ac:dyDescent="0.2">
      <c r="A23" s="101" t="str">
        <f t="shared" si="5"/>
        <v>x</v>
      </c>
      <c r="B23" s="205" t="s">
        <v>18</v>
      </c>
      <c r="C23" s="206"/>
      <c r="D23" s="131">
        <v>0</v>
      </c>
      <c r="E23" s="230">
        <f t="shared" si="6"/>
        <v>0</v>
      </c>
      <c r="F23" s="131">
        <v>0</v>
      </c>
      <c r="G23" s="83">
        <f t="shared" si="0"/>
        <v>0</v>
      </c>
      <c r="H23" s="308"/>
      <c r="I23" s="230">
        <v>0</v>
      </c>
      <c r="J23" s="308" t="str">
        <f t="shared" si="1"/>
        <v/>
      </c>
      <c r="K23" s="131">
        <v>0</v>
      </c>
      <c r="L23" s="83">
        <f t="shared" si="2"/>
        <v>0</v>
      </c>
      <c r="M23" s="95" t="str">
        <f t="shared" si="3"/>
        <v/>
      </c>
      <c r="N23" s="75" t="str">
        <f t="shared" si="4"/>
        <v/>
      </c>
      <c r="O23" s="147" t="str">
        <f t="shared" si="7"/>
        <v/>
      </c>
      <c r="Q23" s="54" t="s">
        <v>160</v>
      </c>
    </row>
    <row r="24" spans="1:17" s="1" customFormat="1" ht="15" hidden="1" customHeight="1" x14ac:dyDescent="0.2">
      <c r="A24" s="101" t="str">
        <f t="shared" si="5"/>
        <v>x</v>
      </c>
      <c r="B24" s="205" t="s">
        <v>136</v>
      </c>
      <c r="C24" s="206"/>
      <c r="D24" s="131" t="s">
        <v>136</v>
      </c>
      <c r="E24" s="230">
        <f t="shared" si="6"/>
        <v>0</v>
      </c>
      <c r="F24" s="131" t="s">
        <v>136</v>
      </c>
      <c r="G24" s="83" t="str">
        <f t="shared" si="0"/>
        <v/>
      </c>
      <c r="H24" s="308"/>
      <c r="I24" s="230" t="s">
        <v>136</v>
      </c>
      <c r="J24" s="308" t="str">
        <f t="shared" si="1"/>
        <v/>
      </c>
      <c r="K24" s="131" t="s">
        <v>136</v>
      </c>
      <c r="L24" s="83" t="str">
        <f t="shared" si="2"/>
        <v/>
      </c>
      <c r="M24" s="95" t="str">
        <f t="shared" si="3"/>
        <v/>
      </c>
      <c r="N24" s="75" t="str">
        <f t="shared" si="4"/>
        <v/>
      </c>
      <c r="O24" s="147" t="str">
        <f t="shared" si="7"/>
        <v/>
      </c>
      <c r="Q24" s="54" t="s">
        <v>160</v>
      </c>
    </row>
    <row r="25" spans="1:17" s="13" customFormat="1" ht="15.75" x14ac:dyDescent="0.25">
      <c r="A25" s="101">
        <f t="shared" si="5"/>
        <v>2.0059999999999998</v>
      </c>
      <c r="B25" s="203" t="s">
        <v>19</v>
      </c>
      <c r="C25" s="204">
        <v>2.8029999999999999</v>
      </c>
      <c r="D25" s="130">
        <f>SUM(D26:D35)</f>
        <v>2.0059999999999998</v>
      </c>
      <c r="E25" s="236">
        <f t="shared" si="6"/>
        <v>71.566179093828026</v>
      </c>
      <c r="F25" s="229">
        <f>SUM(F26:F35)</f>
        <v>3.012</v>
      </c>
      <c r="G25" s="82">
        <f>D25-F25</f>
        <v>-1.0060000000000002</v>
      </c>
      <c r="H25" s="307">
        <v>2</v>
      </c>
      <c r="I25" s="236">
        <f>SUM(I26:I35)</f>
        <v>2.3420000000000001</v>
      </c>
      <c r="J25" s="351">
        <f t="shared" si="1"/>
        <v>117.10000000000001</v>
      </c>
      <c r="K25" s="229">
        <f>SUM(K26:K35)</f>
        <v>2.649</v>
      </c>
      <c r="L25" s="82">
        <f t="shared" si="2"/>
        <v>-0.30699999999999994</v>
      </c>
      <c r="M25" s="94">
        <f>IF(D25&gt;0,I25/D25*10,"")</f>
        <v>11.674975074775675</v>
      </c>
      <c r="N25" s="21">
        <f>IF(F25&gt;0,K25/F25*10,"")</f>
        <v>8.7948207171314738</v>
      </c>
      <c r="O25" s="146">
        <f t="shared" si="7"/>
        <v>2.8801543576442015</v>
      </c>
      <c r="Q25" s="54" t="s">
        <v>160</v>
      </c>
    </row>
    <row r="26" spans="1:17" s="1" customFormat="1" ht="15" hidden="1" customHeight="1" x14ac:dyDescent="0.2">
      <c r="A26" s="101" t="str">
        <f t="shared" si="5"/>
        <v>x</v>
      </c>
      <c r="B26" s="205" t="s">
        <v>137</v>
      </c>
      <c r="C26" s="206"/>
      <c r="D26" s="131">
        <v>0</v>
      </c>
      <c r="E26" s="230">
        <f t="shared" si="6"/>
        <v>0</v>
      </c>
      <c r="F26" s="131">
        <v>0</v>
      </c>
      <c r="G26" s="84">
        <f t="shared" ref="G26:G35" si="8">IFERROR(D26-F26,"")</f>
        <v>0</v>
      </c>
      <c r="H26" s="309"/>
      <c r="I26" s="230">
        <v>0</v>
      </c>
      <c r="J26" s="308" t="str">
        <f t="shared" si="1"/>
        <v/>
      </c>
      <c r="K26" s="131">
        <v>0</v>
      </c>
      <c r="L26" s="84">
        <f t="shared" si="2"/>
        <v>0</v>
      </c>
      <c r="M26" s="95" t="str">
        <f t="shared" ref="M26:M35" si="9">IFERROR(IF(D26&gt;0,I26/D26*10,""),"")</f>
        <v/>
      </c>
      <c r="N26" s="75" t="str">
        <f t="shared" ref="N26:N35" si="10">IFERROR(IF(F26&gt;0,K26/F26*10,""),"")</f>
        <v/>
      </c>
      <c r="O26" s="147" t="str">
        <f t="shared" si="7"/>
        <v/>
      </c>
      <c r="Q26" s="54" t="s">
        <v>160</v>
      </c>
    </row>
    <row r="27" spans="1:17" s="1" customFormat="1" ht="15" hidden="1" customHeight="1" x14ac:dyDescent="0.2">
      <c r="A27" s="101" t="str">
        <f t="shared" si="5"/>
        <v>x</v>
      </c>
      <c r="B27" s="205" t="s">
        <v>20</v>
      </c>
      <c r="C27" s="206"/>
      <c r="D27" s="131">
        <v>0</v>
      </c>
      <c r="E27" s="230">
        <f t="shared" si="6"/>
        <v>0</v>
      </c>
      <c r="F27" s="131">
        <v>0</v>
      </c>
      <c r="G27" s="84">
        <f t="shared" si="8"/>
        <v>0</v>
      </c>
      <c r="H27" s="309"/>
      <c r="I27" s="230">
        <v>0</v>
      </c>
      <c r="J27" s="308" t="str">
        <f t="shared" si="1"/>
        <v/>
      </c>
      <c r="K27" s="131">
        <v>0</v>
      </c>
      <c r="L27" s="84">
        <f t="shared" si="2"/>
        <v>0</v>
      </c>
      <c r="M27" s="95" t="str">
        <f t="shared" si="9"/>
        <v/>
      </c>
      <c r="N27" s="75" t="str">
        <f t="shared" si="10"/>
        <v/>
      </c>
      <c r="O27" s="147" t="str">
        <f t="shared" si="7"/>
        <v/>
      </c>
      <c r="Q27" s="54" t="s">
        <v>161</v>
      </c>
    </row>
    <row r="28" spans="1:17" s="1" customFormat="1" ht="15" hidden="1" customHeight="1" x14ac:dyDescent="0.2">
      <c r="A28" s="101" t="str">
        <f t="shared" si="5"/>
        <v>x</v>
      </c>
      <c r="B28" s="205" t="s">
        <v>21</v>
      </c>
      <c r="C28" s="206"/>
      <c r="D28" s="131">
        <v>0</v>
      </c>
      <c r="E28" s="230">
        <f t="shared" si="6"/>
        <v>0</v>
      </c>
      <c r="F28" s="131">
        <v>0</v>
      </c>
      <c r="G28" s="84">
        <f t="shared" si="8"/>
        <v>0</v>
      </c>
      <c r="H28" s="309"/>
      <c r="I28" s="230">
        <v>0</v>
      </c>
      <c r="J28" s="308" t="str">
        <f t="shared" si="1"/>
        <v/>
      </c>
      <c r="K28" s="131">
        <v>0</v>
      </c>
      <c r="L28" s="84">
        <f t="shared" si="2"/>
        <v>0</v>
      </c>
      <c r="M28" s="95" t="str">
        <f t="shared" si="9"/>
        <v/>
      </c>
      <c r="N28" s="75" t="str">
        <f t="shared" si="10"/>
        <v/>
      </c>
      <c r="O28" s="147" t="str">
        <f t="shared" si="7"/>
        <v/>
      </c>
      <c r="Q28" s="54" t="s">
        <v>161</v>
      </c>
    </row>
    <row r="29" spans="1:17" s="1" customFormat="1" ht="15" hidden="1" customHeight="1" x14ac:dyDescent="0.2">
      <c r="A29" s="101" t="str">
        <f t="shared" si="5"/>
        <v>x</v>
      </c>
      <c r="B29" s="205" t="s">
        <v>136</v>
      </c>
      <c r="C29" s="206"/>
      <c r="D29" s="131" t="s">
        <v>136</v>
      </c>
      <c r="E29" s="230">
        <f t="shared" si="6"/>
        <v>0</v>
      </c>
      <c r="F29" s="131" t="s">
        <v>136</v>
      </c>
      <c r="G29" s="84" t="str">
        <f t="shared" si="8"/>
        <v/>
      </c>
      <c r="H29" s="309"/>
      <c r="I29" s="230" t="s">
        <v>136</v>
      </c>
      <c r="J29" s="308" t="str">
        <f t="shared" si="1"/>
        <v/>
      </c>
      <c r="K29" s="131" t="s">
        <v>136</v>
      </c>
      <c r="L29" s="84" t="str">
        <f t="shared" si="2"/>
        <v/>
      </c>
      <c r="M29" s="95" t="str">
        <f t="shared" si="9"/>
        <v/>
      </c>
      <c r="N29" s="75" t="str">
        <f t="shared" si="10"/>
        <v/>
      </c>
      <c r="O29" s="147" t="str">
        <f t="shared" si="7"/>
        <v/>
      </c>
      <c r="Q29" s="54" t="s">
        <v>160</v>
      </c>
    </row>
    <row r="30" spans="1:17" s="1" customFormat="1" ht="15" hidden="1" customHeight="1" x14ac:dyDescent="0.2">
      <c r="A30" s="101" t="str">
        <f t="shared" si="5"/>
        <v>x</v>
      </c>
      <c r="B30" s="205" t="s">
        <v>22</v>
      </c>
      <c r="C30" s="206">
        <v>3.0000000000000001E-3</v>
      </c>
      <c r="D30" s="131">
        <v>0</v>
      </c>
      <c r="E30" s="230">
        <f t="shared" si="6"/>
        <v>0</v>
      </c>
      <c r="F30" s="131">
        <v>0</v>
      </c>
      <c r="G30" s="83">
        <f t="shared" si="8"/>
        <v>0</v>
      </c>
      <c r="H30" s="308"/>
      <c r="I30" s="230">
        <v>0</v>
      </c>
      <c r="J30" s="308" t="str">
        <f t="shared" si="1"/>
        <v/>
      </c>
      <c r="K30" s="131">
        <v>0</v>
      </c>
      <c r="L30" s="83">
        <f t="shared" si="2"/>
        <v>0</v>
      </c>
      <c r="M30" s="95" t="str">
        <f t="shared" si="9"/>
        <v/>
      </c>
      <c r="N30" s="75" t="str">
        <f t="shared" si="10"/>
        <v/>
      </c>
      <c r="O30" s="147" t="str">
        <f t="shared" si="7"/>
        <v/>
      </c>
      <c r="Q30" s="54" t="s">
        <v>160</v>
      </c>
    </row>
    <row r="31" spans="1:17" s="1" customFormat="1" ht="15.75" x14ac:dyDescent="0.2">
      <c r="A31" s="101">
        <f t="shared" si="5"/>
        <v>2.0059999999999998</v>
      </c>
      <c r="B31" s="205" t="s">
        <v>83</v>
      </c>
      <c r="C31" s="206">
        <v>2.8</v>
      </c>
      <c r="D31" s="131">
        <v>2.0059999999999998</v>
      </c>
      <c r="E31" s="230">
        <f t="shared" si="6"/>
        <v>71.642857142857139</v>
      </c>
      <c r="F31" s="131">
        <v>3.012</v>
      </c>
      <c r="G31" s="84">
        <f t="shared" si="8"/>
        <v>-1.0060000000000002</v>
      </c>
      <c r="H31" s="309">
        <v>2</v>
      </c>
      <c r="I31" s="230">
        <v>2.3420000000000001</v>
      </c>
      <c r="J31" s="308">
        <f t="shared" si="1"/>
        <v>117.10000000000001</v>
      </c>
      <c r="K31" s="131">
        <v>2.649</v>
      </c>
      <c r="L31" s="84">
        <f t="shared" si="2"/>
        <v>-0.30699999999999994</v>
      </c>
      <c r="M31" s="95">
        <f t="shared" si="9"/>
        <v>11.674975074775675</v>
      </c>
      <c r="N31" s="75">
        <f t="shared" si="10"/>
        <v>8.7948207171314738</v>
      </c>
      <c r="O31" s="147">
        <f t="shared" si="7"/>
        <v>2.8801543576442015</v>
      </c>
      <c r="Q31" s="54" t="s">
        <v>160</v>
      </c>
    </row>
    <row r="32" spans="1:17" s="1" customFormat="1" ht="15" hidden="1" customHeight="1" x14ac:dyDescent="0.2">
      <c r="A32" s="101" t="str">
        <f t="shared" si="5"/>
        <v>x</v>
      </c>
      <c r="B32" s="205" t="s">
        <v>23</v>
      </c>
      <c r="C32" s="206"/>
      <c r="D32" s="131">
        <v>0</v>
      </c>
      <c r="E32" s="230">
        <f t="shared" si="6"/>
        <v>0</v>
      </c>
      <c r="F32" s="131">
        <v>0</v>
      </c>
      <c r="G32" s="83">
        <f t="shared" si="8"/>
        <v>0</v>
      </c>
      <c r="H32" s="308"/>
      <c r="I32" s="230">
        <v>0</v>
      </c>
      <c r="J32" s="308" t="str">
        <f t="shared" si="1"/>
        <v/>
      </c>
      <c r="K32" s="131">
        <v>0</v>
      </c>
      <c r="L32" s="83">
        <f t="shared" si="2"/>
        <v>0</v>
      </c>
      <c r="M32" s="95" t="str">
        <f t="shared" si="9"/>
        <v/>
      </c>
      <c r="N32" s="75" t="str">
        <f t="shared" si="10"/>
        <v/>
      </c>
      <c r="O32" s="147" t="str">
        <f t="shared" si="7"/>
        <v/>
      </c>
      <c r="Q32" s="54" t="s">
        <v>160</v>
      </c>
    </row>
    <row r="33" spans="1:17" s="1" customFormat="1" ht="15" hidden="1" customHeight="1" x14ac:dyDescent="0.2">
      <c r="A33" s="101" t="str">
        <f t="shared" si="5"/>
        <v>x</v>
      </c>
      <c r="B33" s="205" t="s">
        <v>24</v>
      </c>
      <c r="C33" s="206"/>
      <c r="D33" s="131">
        <v>0</v>
      </c>
      <c r="E33" s="230">
        <f t="shared" si="6"/>
        <v>0</v>
      </c>
      <c r="F33" s="131">
        <v>0</v>
      </c>
      <c r="G33" s="84">
        <f t="shared" si="8"/>
        <v>0</v>
      </c>
      <c r="H33" s="309"/>
      <c r="I33" s="230">
        <v>0</v>
      </c>
      <c r="J33" s="308" t="str">
        <f t="shared" si="1"/>
        <v/>
      </c>
      <c r="K33" s="131">
        <v>0</v>
      </c>
      <c r="L33" s="84">
        <f t="shared" si="2"/>
        <v>0</v>
      </c>
      <c r="M33" s="95" t="str">
        <f t="shared" si="9"/>
        <v/>
      </c>
      <c r="N33" s="75" t="str">
        <f t="shared" si="10"/>
        <v/>
      </c>
      <c r="O33" s="147" t="str">
        <f t="shared" si="7"/>
        <v/>
      </c>
      <c r="Q33" s="54" t="s">
        <v>160</v>
      </c>
    </row>
    <row r="34" spans="1:17" s="1" customFormat="1" ht="15" hidden="1" customHeight="1" x14ac:dyDescent="0.2">
      <c r="A34" s="101" t="str">
        <f t="shared" si="5"/>
        <v>x</v>
      </c>
      <c r="B34" s="205" t="s">
        <v>25</v>
      </c>
      <c r="C34" s="206"/>
      <c r="D34" s="131">
        <v>0</v>
      </c>
      <c r="E34" s="230">
        <f t="shared" si="6"/>
        <v>0</v>
      </c>
      <c r="F34" s="131">
        <v>0</v>
      </c>
      <c r="G34" s="84">
        <f t="shared" si="8"/>
        <v>0</v>
      </c>
      <c r="H34" s="309"/>
      <c r="I34" s="230">
        <v>0</v>
      </c>
      <c r="J34" s="308" t="str">
        <f t="shared" si="1"/>
        <v/>
      </c>
      <c r="K34" s="131">
        <v>0</v>
      </c>
      <c r="L34" s="84">
        <f t="shared" si="2"/>
        <v>0</v>
      </c>
      <c r="M34" s="95" t="str">
        <f t="shared" si="9"/>
        <v/>
      </c>
      <c r="N34" s="75" t="str">
        <f t="shared" si="10"/>
        <v/>
      </c>
      <c r="O34" s="147" t="str">
        <f t="shared" si="7"/>
        <v/>
      </c>
      <c r="Q34" s="54" t="s">
        <v>160</v>
      </c>
    </row>
    <row r="35" spans="1:17" s="1" customFormat="1" ht="15" hidden="1" customHeight="1" x14ac:dyDescent="0.2">
      <c r="A35" s="101" t="str">
        <f t="shared" si="5"/>
        <v>x</v>
      </c>
      <c r="B35" s="205" t="s">
        <v>26</v>
      </c>
      <c r="C35" s="206"/>
      <c r="D35" s="131">
        <v>0</v>
      </c>
      <c r="E35" s="230">
        <f t="shared" si="6"/>
        <v>0</v>
      </c>
      <c r="F35" s="131">
        <v>0</v>
      </c>
      <c r="G35" s="83">
        <f t="shared" si="8"/>
        <v>0</v>
      </c>
      <c r="H35" s="308">
        <v>0</v>
      </c>
      <c r="I35" s="230">
        <v>0</v>
      </c>
      <c r="J35" s="308" t="str">
        <f t="shared" si="1"/>
        <v/>
      </c>
      <c r="K35" s="131">
        <v>0</v>
      </c>
      <c r="L35" s="83">
        <f t="shared" si="2"/>
        <v>0</v>
      </c>
      <c r="M35" s="95" t="str">
        <f t="shared" si="9"/>
        <v/>
      </c>
      <c r="N35" s="75" t="str">
        <f t="shared" si="10"/>
        <v/>
      </c>
      <c r="O35" s="147" t="str">
        <f t="shared" si="7"/>
        <v/>
      </c>
      <c r="Q35" s="54" t="s">
        <v>160</v>
      </c>
    </row>
    <row r="36" spans="1:17" s="13" customFormat="1" ht="15.75" x14ac:dyDescent="0.25">
      <c r="A36" s="101">
        <f t="shared" si="5"/>
        <v>2.657</v>
      </c>
      <c r="B36" s="203" t="s">
        <v>59</v>
      </c>
      <c r="C36" s="204">
        <v>3.306</v>
      </c>
      <c r="D36" s="130">
        <f>SUM(D37:D44)</f>
        <v>2.657</v>
      </c>
      <c r="E36" s="236">
        <f t="shared" si="6"/>
        <v>80.369026013309124</v>
      </c>
      <c r="F36" s="229">
        <f>SUM(F37:F44)</f>
        <v>3.7879999999999998</v>
      </c>
      <c r="G36" s="82">
        <f>D36-F36</f>
        <v>-1.1309999999999998</v>
      </c>
      <c r="H36" s="307">
        <v>8.4250000000000007</v>
      </c>
      <c r="I36" s="236">
        <f>SUM(I37:I44)</f>
        <v>2.1800000000000002</v>
      </c>
      <c r="J36" s="351">
        <f t="shared" si="1"/>
        <v>25.875370919881309</v>
      </c>
      <c r="K36" s="229">
        <f>SUM(K37:K44)</f>
        <v>2.4359999999999999</v>
      </c>
      <c r="L36" s="82">
        <f t="shared" si="2"/>
        <v>-0.25599999999999978</v>
      </c>
      <c r="M36" s="94">
        <f>IF(D36&gt;0,I36/D36*10,"")</f>
        <v>8.2047421904403475</v>
      </c>
      <c r="N36" s="20">
        <f>IF(F36&gt;0,K36/F36*10,"")</f>
        <v>6.4308342133051744</v>
      </c>
      <c r="O36" s="146">
        <f t="shared" si="7"/>
        <v>1.7739079771351731</v>
      </c>
      <c r="Q36" s="54" t="s">
        <v>160</v>
      </c>
    </row>
    <row r="37" spans="1:17" s="17" customFormat="1" ht="15" hidden="1" customHeight="1" x14ac:dyDescent="0.2">
      <c r="A37" s="101" t="str">
        <f t="shared" si="5"/>
        <v>x</v>
      </c>
      <c r="B37" s="205" t="s">
        <v>84</v>
      </c>
      <c r="C37" s="206"/>
      <c r="D37" s="131">
        <v>0</v>
      </c>
      <c r="E37" s="230">
        <f t="shared" si="6"/>
        <v>0</v>
      </c>
      <c r="F37" s="131">
        <v>0</v>
      </c>
      <c r="G37" s="84">
        <f t="shared" ref="G37:G44" si="11">IFERROR(D37-F37,"")</f>
        <v>0</v>
      </c>
      <c r="H37" s="309"/>
      <c r="I37" s="230">
        <v>0</v>
      </c>
      <c r="J37" s="308" t="str">
        <f t="shared" ref="J37:J68" si="12">IFERROR(I37/H37*100,"")</f>
        <v/>
      </c>
      <c r="K37" s="131">
        <v>0</v>
      </c>
      <c r="L37" s="84">
        <f t="shared" ref="L37:L68" si="13">IFERROR(I37-K37,"")</f>
        <v>0</v>
      </c>
      <c r="M37" s="95" t="str">
        <f t="shared" ref="M37:M44" si="14">IFERROR(IF(D37&gt;0,I37/D37*10,""),"")</f>
        <v/>
      </c>
      <c r="N37" s="75" t="str">
        <f t="shared" ref="N37:N44" si="15">IFERROR(IF(F37&gt;0,K37/F37*10,""),"")</f>
        <v/>
      </c>
      <c r="O37" s="147" t="str">
        <f t="shared" si="7"/>
        <v/>
      </c>
      <c r="Q37" s="54" t="s">
        <v>160</v>
      </c>
    </row>
    <row r="38" spans="1:17" s="1" customFormat="1" ht="15" hidden="1" customHeight="1" x14ac:dyDescent="0.2">
      <c r="A38" s="101" t="str">
        <f t="shared" si="5"/>
        <v>x</v>
      </c>
      <c r="B38" s="205" t="s">
        <v>85</v>
      </c>
      <c r="C38" s="206"/>
      <c r="D38" s="131">
        <v>0</v>
      </c>
      <c r="E38" s="230">
        <f t="shared" si="6"/>
        <v>0</v>
      </c>
      <c r="F38" s="131">
        <v>0</v>
      </c>
      <c r="G38" s="84">
        <f t="shared" si="11"/>
        <v>0</v>
      </c>
      <c r="H38" s="309"/>
      <c r="I38" s="230">
        <v>0</v>
      </c>
      <c r="J38" s="308" t="str">
        <f t="shared" si="12"/>
        <v/>
      </c>
      <c r="K38" s="131">
        <v>0</v>
      </c>
      <c r="L38" s="84">
        <f t="shared" si="13"/>
        <v>0</v>
      </c>
      <c r="M38" s="95" t="str">
        <f t="shared" si="14"/>
        <v/>
      </c>
      <c r="N38" s="75" t="str">
        <f t="shared" si="15"/>
        <v/>
      </c>
      <c r="O38" s="147" t="str">
        <f t="shared" si="7"/>
        <v/>
      </c>
      <c r="Q38" s="54" t="s">
        <v>160</v>
      </c>
    </row>
    <row r="39" spans="1:17" s="3" customFormat="1" ht="15" hidden="1" customHeight="1" x14ac:dyDescent="0.2">
      <c r="A39" s="101" t="str">
        <f t="shared" si="5"/>
        <v>x</v>
      </c>
      <c r="B39" s="207" t="s">
        <v>63</v>
      </c>
      <c r="C39" s="206"/>
      <c r="D39" s="131">
        <v>0</v>
      </c>
      <c r="E39" s="230">
        <f t="shared" si="6"/>
        <v>0</v>
      </c>
      <c r="F39" s="131">
        <v>0</v>
      </c>
      <c r="G39" s="85">
        <f t="shared" si="11"/>
        <v>0</v>
      </c>
      <c r="H39" s="310">
        <v>6.2350000000000003</v>
      </c>
      <c r="I39" s="230">
        <v>0</v>
      </c>
      <c r="J39" s="308">
        <f t="shared" si="12"/>
        <v>0</v>
      </c>
      <c r="K39" s="131">
        <v>0</v>
      </c>
      <c r="L39" s="85">
        <f t="shared" si="13"/>
        <v>0</v>
      </c>
      <c r="M39" s="96" t="str">
        <f t="shared" si="14"/>
        <v/>
      </c>
      <c r="N39" s="75" t="str">
        <f t="shared" si="15"/>
        <v/>
      </c>
      <c r="O39" s="147" t="str">
        <f t="shared" si="7"/>
        <v/>
      </c>
      <c r="Q39" s="54" t="s">
        <v>160</v>
      </c>
    </row>
    <row r="40" spans="1:17" s="1" customFormat="1" ht="15" customHeight="1" x14ac:dyDescent="0.2">
      <c r="A40" s="101">
        <f t="shared" si="5"/>
        <v>0.307</v>
      </c>
      <c r="B40" s="205" t="s">
        <v>27</v>
      </c>
      <c r="C40" s="206">
        <v>0.307</v>
      </c>
      <c r="D40" s="131">
        <v>0.307</v>
      </c>
      <c r="E40" s="230">
        <f t="shared" si="6"/>
        <v>100</v>
      </c>
      <c r="F40" s="131">
        <v>0.13800000000000001</v>
      </c>
      <c r="G40" s="84">
        <f t="shared" si="11"/>
        <v>0.16899999999999998</v>
      </c>
      <c r="H40" s="309">
        <v>0.1</v>
      </c>
      <c r="I40" s="230">
        <v>0.35</v>
      </c>
      <c r="J40" s="308">
        <f t="shared" si="12"/>
        <v>349.99999999999994</v>
      </c>
      <c r="K40" s="131">
        <v>0.17599999999999999</v>
      </c>
      <c r="L40" s="84">
        <f t="shared" si="13"/>
        <v>0.17399999999999999</v>
      </c>
      <c r="M40" s="95">
        <f t="shared" si="14"/>
        <v>11.400651465798044</v>
      </c>
      <c r="N40" s="75">
        <f t="shared" si="15"/>
        <v>12.753623188405797</v>
      </c>
      <c r="O40" s="147">
        <f t="shared" si="7"/>
        <v>-1.3529717226077533</v>
      </c>
      <c r="Q40" s="54" t="s">
        <v>160</v>
      </c>
    </row>
    <row r="41" spans="1:17" s="1" customFormat="1" ht="15" hidden="1" customHeight="1" x14ac:dyDescent="0.2">
      <c r="A41" s="101" t="str">
        <f t="shared" si="5"/>
        <v>x</v>
      </c>
      <c r="B41" s="205" t="s">
        <v>28</v>
      </c>
      <c r="C41" s="206"/>
      <c r="D41" s="131">
        <v>0</v>
      </c>
      <c r="E41" s="230">
        <f t="shared" si="6"/>
        <v>0</v>
      </c>
      <c r="F41" s="131">
        <v>0</v>
      </c>
      <c r="G41" s="83">
        <f t="shared" si="11"/>
        <v>0</v>
      </c>
      <c r="H41" s="308"/>
      <c r="I41" s="230">
        <v>0</v>
      </c>
      <c r="J41" s="308" t="str">
        <f t="shared" si="12"/>
        <v/>
      </c>
      <c r="K41" s="131">
        <v>0</v>
      </c>
      <c r="L41" s="83">
        <f t="shared" si="13"/>
        <v>0</v>
      </c>
      <c r="M41" s="95" t="str">
        <f t="shared" si="14"/>
        <v/>
      </c>
      <c r="N41" s="75" t="str">
        <f t="shared" si="15"/>
        <v/>
      </c>
      <c r="O41" s="147" t="str">
        <f t="shared" si="7"/>
        <v/>
      </c>
      <c r="Q41" s="54" t="s">
        <v>160</v>
      </c>
    </row>
    <row r="42" spans="1:17" s="1" customFormat="1" ht="15.75" x14ac:dyDescent="0.2">
      <c r="A42" s="101">
        <f t="shared" si="5"/>
        <v>2.35</v>
      </c>
      <c r="B42" s="205" t="s">
        <v>29</v>
      </c>
      <c r="C42" s="206">
        <v>2.4039999999999999</v>
      </c>
      <c r="D42" s="131">
        <v>2.35</v>
      </c>
      <c r="E42" s="230">
        <f t="shared" si="6"/>
        <v>97.753743760399331</v>
      </c>
      <c r="F42" s="131">
        <v>3.35</v>
      </c>
      <c r="G42" s="83">
        <f t="shared" si="11"/>
        <v>-1</v>
      </c>
      <c r="H42" s="308">
        <v>1.49</v>
      </c>
      <c r="I42" s="230">
        <v>1.83</v>
      </c>
      <c r="J42" s="308">
        <f t="shared" si="12"/>
        <v>122.81879194630874</v>
      </c>
      <c r="K42" s="131">
        <v>1.96</v>
      </c>
      <c r="L42" s="83">
        <f t="shared" si="13"/>
        <v>-0.12999999999999989</v>
      </c>
      <c r="M42" s="95">
        <f t="shared" si="14"/>
        <v>7.7872340425531918</v>
      </c>
      <c r="N42" s="75">
        <f t="shared" si="15"/>
        <v>5.8507462686567155</v>
      </c>
      <c r="O42" s="147">
        <f t="shared" si="7"/>
        <v>1.9364877738964763</v>
      </c>
      <c r="Q42" s="54" t="s">
        <v>160</v>
      </c>
    </row>
    <row r="43" spans="1:17" s="1" customFormat="1" ht="15.75" hidden="1" x14ac:dyDescent="0.2">
      <c r="A43" s="101" t="str">
        <f t="shared" si="5"/>
        <v>x</v>
      </c>
      <c r="B43" s="205" t="s">
        <v>30</v>
      </c>
      <c r="C43" s="206">
        <v>0.59499999999999997</v>
      </c>
      <c r="D43" s="131">
        <v>0</v>
      </c>
      <c r="E43" s="230">
        <f t="shared" si="6"/>
        <v>0</v>
      </c>
      <c r="F43" s="131">
        <v>0.3</v>
      </c>
      <c r="G43" s="84">
        <f t="shared" si="11"/>
        <v>-0.3</v>
      </c>
      <c r="H43" s="309">
        <v>0.6</v>
      </c>
      <c r="I43" s="230">
        <v>0</v>
      </c>
      <c r="J43" s="308">
        <f t="shared" si="12"/>
        <v>0</v>
      </c>
      <c r="K43" s="131">
        <v>0.3</v>
      </c>
      <c r="L43" s="84">
        <f t="shared" si="13"/>
        <v>-0.3</v>
      </c>
      <c r="M43" s="95" t="str">
        <f t="shared" si="14"/>
        <v/>
      </c>
      <c r="N43" s="75">
        <f t="shared" si="15"/>
        <v>10</v>
      </c>
      <c r="O43" s="147" t="str">
        <f t="shared" si="7"/>
        <v/>
      </c>
      <c r="Q43" s="54" t="s">
        <v>160</v>
      </c>
    </row>
    <row r="44" spans="1:17" s="1" customFormat="1" ht="15" hidden="1" customHeight="1" x14ac:dyDescent="0.2">
      <c r="A44" s="101" t="str">
        <f t="shared" si="5"/>
        <v>x</v>
      </c>
      <c r="B44" s="205" t="s">
        <v>64</v>
      </c>
      <c r="C44" s="206"/>
      <c r="D44" s="131">
        <v>0</v>
      </c>
      <c r="E44" s="230">
        <f t="shared" si="6"/>
        <v>0</v>
      </c>
      <c r="F44" s="131">
        <v>0</v>
      </c>
      <c r="G44" s="84">
        <f t="shared" si="11"/>
        <v>0</v>
      </c>
      <c r="H44" s="309"/>
      <c r="I44" s="230">
        <v>0</v>
      </c>
      <c r="J44" s="308" t="str">
        <f t="shared" si="12"/>
        <v/>
      </c>
      <c r="K44" s="131">
        <v>0</v>
      </c>
      <c r="L44" s="84">
        <f t="shared" si="13"/>
        <v>0</v>
      </c>
      <c r="M44" s="95" t="str">
        <f t="shared" si="14"/>
        <v/>
      </c>
      <c r="N44" s="75" t="str">
        <f t="shared" si="15"/>
        <v/>
      </c>
      <c r="O44" s="147" t="str">
        <f t="shared" si="7"/>
        <v/>
      </c>
      <c r="Q44" s="54" t="s">
        <v>160</v>
      </c>
    </row>
    <row r="45" spans="1:17" s="13" customFormat="1" ht="15.75" x14ac:dyDescent="0.25">
      <c r="A45" s="101">
        <f t="shared" si="5"/>
        <v>0.8</v>
      </c>
      <c r="B45" s="203" t="s">
        <v>62</v>
      </c>
      <c r="C45" s="204">
        <v>0.88149999999999995</v>
      </c>
      <c r="D45" s="130">
        <f>SUM(D46:D52)</f>
        <v>0.8</v>
      </c>
      <c r="E45" s="236">
        <f t="shared" si="6"/>
        <v>90.754395916052189</v>
      </c>
      <c r="F45" s="229">
        <f>SUM(F46:F52)</f>
        <v>0.82300000000000006</v>
      </c>
      <c r="G45" s="86">
        <f>D45-F45</f>
        <v>-2.300000000000002E-2</v>
      </c>
      <c r="H45" s="311">
        <v>2.4499999999999997</v>
      </c>
      <c r="I45" s="236">
        <f>SUM(I46:I52)</f>
        <v>0.93700000000000006</v>
      </c>
      <c r="J45" s="351">
        <f t="shared" si="12"/>
        <v>38.244897959183682</v>
      </c>
      <c r="K45" s="229">
        <f>SUM(K46:K52)</f>
        <v>0.98799999999999999</v>
      </c>
      <c r="L45" s="86">
        <f t="shared" si="13"/>
        <v>-5.0999999999999934E-2</v>
      </c>
      <c r="M45" s="94">
        <f>IF(D45&gt;0,I45/D45*10,"")</f>
        <v>11.712499999999999</v>
      </c>
      <c r="N45" s="21">
        <f>IF(F45&gt;0,K45/F45*10,"")</f>
        <v>12.004860267314701</v>
      </c>
      <c r="O45" s="149">
        <f t="shared" si="7"/>
        <v>-0.29236026731470233</v>
      </c>
      <c r="Q45" s="54" t="s">
        <v>160</v>
      </c>
    </row>
    <row r="46" spans="1:17" s="1" customFormat="1" ht="15" hidden="1" customHeight="1" x14ac:dyDescent="0.2">
      <c r="A46" s="101" t="str">
        <f t="shared" si="5"/>
        <v>x</v>
      </c>
      <c r="B46" s="205" t="s">
        <v>86</v>
      </c>
      <c r="C46" s="206"/>
      <c r="D46" s="131">
        <v>0</v>
      </c>
      <c r="E46" s="230">
        <f t="shared" si="6"/>
        <v>0</v>
      </c>
      <c r="F46" s="131">
        <v>0</v>
      </c>
      <c r="G46" s="84">
        <f t="shared" ref="G46:G52" si="16">IFERROR(D46-F46,"")</f>
        <v>0</v>
      </c>
      <c r="H46" s="309"/>
      <c r="I46" s="230">
        <v>0</v>
      </c>
      <c r="J46" s="308" t="str">
        <f t="shared" si="12"/>
        <v/>
      </c>
      <c r="K46" s="131">
        <v>0</v>
      </c>
      <c r="L46" s="84">
        <f t="shared" si="13"/>
        <v>0</v>
      </c>
      <c r="M46" s="95" t="str">
        <f t="shared" ref="M46:M67" si="17">IFERROR(IF(D46&gt;0,I46/D46*10,""),"")</f>
        <v/>
      </c>
      <c r="N46" s="75" t="str">
        <f t="shared" ref="N46:N52" si="18">IFERROR(IF(F46&gt;0,K46/F46*10,""),"")</f>
        <v/>
      </c>
      <c r="O46" s="147" t="str">
        <f t="shared" si="7"/>
        <v/>
      </c>
      <c r="Q46" s="54" t="s">
        <v>160</v>
      </c>
    </row>
    <row r="47" spans="1:17" s="1" customFormat="1" ht="15" hidden="1" customHeight="1" x14ac:dyDescent="0.2">
      <c r="A47" s="101" t="str">
        <f t="shared" si="5"/>
        <v>x</v>
      </c>
      <c r="B47" s="205" t="s">
        <v>87</v>
      </c>
      <c r="C47" s="206"/>
      <c r="D47" s="131">
        <v>0</v>
      </c>
      <c r="E47" s="230">
        <f t="shared" si="6"/>
        <v>0</v>
      </c>
      <c r="F47" s="131">
        <v>0</v>
      </c>
      <c r="G47" s="84">
        <f t="shared" si="16"/>
        <v>0</v>
      </c>
      <c r="H47" s="312"/>
      <c r="I47" s="230">
        <v>0</v>
      </c>
      <c r="J47" s="308" t="str">
        <f t="shared" si="12"/>
        <v/>
      </c>
      <c r="K47" s="131">
        <v>0</v>
      </c>
      <c r="L47" s="84">
        <f t="shared" si="13"/>
        <v>0</v>
      </c>
      <c r="M47" s="95" t="str">
        <f t="shared" si="17"/>
        <v/>
      </c>
      <c r="N47" s="75" t="str">
        <f t="shared" si="18"/>
        <v/>
      </c>
      <c r="O47" s="147" t="str">
        <f t="shared" si="7"/>
        <v/>
      </c>
      <c r="Q47" s="54" t="s">
        <v>160</v>
      </c>
    </row>
    <row r="48" spans="1:17" s="1" customFormat="1" ht="15" hidden="1" customHeight="1" x14ac:dyDescent="0.2">
      <c r="A48" s="101" t="str">
        <f t="shared" si="5"/>
        <v>x</v>
      </c>
      <c r="B48" s="205" t="s">
        <v>88</v>
      </c>
      <c r="C48" s="206">
        <v>0.05</v>
      </c>
      <c r="D48" s="131">
        <v>0</v>
      </c>
      <c r="E48" s="230">
        <f t="shared" si="6"/>
        <v>0</v>
      </c>
      <c r="F48" s="131">
        <v>0.05</v>
      </c>
      <c r="G48" s="84">
        <f t="shared" si="16"/>
        <v>-0.05</v>
      </c>
      <c r="H48" s="327">
        <v>0.05</v>
      </c>
      <c r="I48" s="230">
        <v>0</v>
      </c>
      <c r="J48" s="308">
        <f t="shared" si="12"/>
        <v>0</v>
      </c>
      <c r="K48" s="131">
        <v>7.8E-2</v>
      </c>
      <c r="L48" s="84">
        <f t="shared" si="13"/>
        <v>-7.8E-2</v>
      </c>
      <c r="M48" s="95" t="str">
        <f t="shared" si="17"/>
        <v/>
      </c>
      <c r="N48" s="75">
        <f t="shared" si="18"/>
        <v>15.599999999999998</v>
      </c>
      <c r="O48" s="147" t="str">
        <f t="shared" si="7"/>
        <v/>
      </c>
      <c r="Q48" s="54" t="s">
        <v>160</v>
      </c>
    </row>
    <row r="49" spans="1:17" s="1" customFormat="1" ht="15.75" hidden="1" x14ac:dyDescent="0.2">
      <c r="A49" s="101" t="str">
        <f t="shared" si="5"/>
        <v>x</v>
      </c>
      <c r="B49" s="205" t="s">
        <v>89</v>
      </c>
      <c r="C49" s="206">
        <v>0.03</v>
      </c>
      <c r="D49" s="131">
        <v>0</v>
      </c>
      <c r="E49" s="230">
        <f t="shared" si="6"/>
        <v>0</v>
      </c>
      <c r="F49" s="131">
        <v>0</v>
      </c>
      <c r="G49" s="84">
        <f t="shared" si="16"/>
        <v>0</v>
      </c>
      <c r="H49" s="327"/>
      <c r="I49" s="230">
        <v>0</v>
      </c>
      <c r="J49" s="308" t="str">
        <f t="shared" si="12"/>
        <v/>
      </c>
      <c r="K49" s="131">
        <v>0</v>
      </c>
      <c r="L49" s="87">
        <f t="shared" si="13"/>
        <v>0</v>
      </c>
      <c r="M49" s="95" t="str">
        <f t="shared" si="17"/>
        <v/>
      </c>
      <c r="N49" s="75" t="str">
        <f t="shared" si="18"/>
        <v/>
      </c>
      <c r="O49" s="147" t="str">
        <f t="shared" si="7"/>
        <v/>
      </c>
      <c r="Q49" s="54" t="s">
        <v>160</v>
      </c>
    </row>
    <row r="50" spans="1:17" s="1" customFormat="1" ht="15" hidden="1" customHeight="1" x14ac:dyDescent="0.2">
      <c r="A50" s="101" t="str">
        <f t="shared" si="5"/>
        <v>x</v>
      </c>
      <c r="B50" s="205" t="s">
        <v>101</v>
      </c>
      <c r="C50" s="206">
        <v>0.02</v>
      </c>
      <c r="D50" s="131">
        <v>0</v>
      </c>
      <c r="E50" s="230">
        <f t="shared" si="6"/>
        <v>0</v>
      </c>
      <c r="F50" s="131">
        <v>0</v>
      </c>
      <c r="G50" s="84">
        <f t="shared" si="16"/>
        <v>0</v>
      </c>
      <c r="H50" s="327"/>
      <c r="I50" s="230">
        <v>0</v>
      </c>
      <c r="J50" s="308" t="str">
        <f t="shared" si="12"/>
        <v/>
      </c>
      <c r="K50" s="131">
        <v>0</v>
      </c>
      <c r="L50" s="87">
        <f t="shared" si="13"/>
        <v>0</v>
      </c>
      <c r="M50" s="95" t="str">
        <f t="shared" si="17"/>
        <v/>
      </c>
      <c r="N50" s="75" t="str">
        <f t="shared" si="18"/>
        <v/>
      </c>
      <c r="O50" s="147" t="str">
        <f t="shared" si="7"/>
        <v/>
      </c>
      <c r="Q50" s="54" t="s">
        <v>160</v>
      </c>
    </row>
    <row r="51" spans="1:17" s="1" customFormat="1" ht="15" hidden="1" customHeight="1" x14ac:dyDescent="0.2">
      <c r="A51" s="101" t="str">
        <f t="shared" si="5"/>
        <v>x</v>
      </c>
      <c r="B51" s="205" t="s">
        <v>90</v>
      </c>
      <c r="C51" s="206"/>
      <c r="D51" s="131">
        <v>0</v>
      </c>
      <c r="E51" s="230">
        <f t="shared" si="6"/>
        <v>0</v>
      </c>
      <c r="F51" s="131">
        <v>0</v>
      </c>
      <c r="G51" s="84">
        <f t="shared" si="16"/>
        <v>0</v>
      </c>
      <c r="H51" s="327"/>
      <c r="I51" s="230">
        <v>0</v>
      </c>
      <c r="J51" s="308" t="str">
        <f t="shared" si="12"/>
        <v/>
      </c>
      <c r="K51" s="131">
        <v>0</v>
      </c>
      <c r="L51" s="87">
        <f t="shared" si="13"/>
        <v>0</v>
      </c>
      <c r="M51" s="95" t="str">
        <f t="shared" si="17"/>
        <v/>
      </c>
      <c r="N51" s="75" t="str">
        <f t="shared" si="18"/>
        <v/>
      </c>
      <c r="O51" s="147" t="str">
        <f t="shared" si="7"/>
        <v/>
      </c>
      <c r="Q51" s="54" t="s">
        <v>160</v>
      </c>
    </row>
    <row r="52" spans="1:17" s="1" customFormat="1" ht="15" customHeight="1" x14ac:dyDescent="0.2">
      <c r="A52" s="101">
        <f t="shared" si="5"/>
        <v>0.8</v>
      </c>
      <c r="B52" s="205" t="s">
        <v>102</v>
      </c>
      <c r="C52" s="206">
        <v>0.78149999999999997</v>
      </c>
      <c r="D52" s="131">
        <v>0.8</v>
      </c>
      <c r="E52" s="230">
        <f t="shared" si="6"/>
        <v>102.36724248240563</v>
      </c>
      <c r="F52" s="131">
        <v>0.77300000000000002</v>
      </c>
      <c r="G52" s="264">
        <f t="shared" si="16"/>
        <v>2.7000000000000024E-2</v>
      </c>
      <c r="H52" s="327">
        <v>2.4</v>
      </c>
      <c r="I52" s="230">
        <v>0.93700000000000006</v>
      </c>
      <c r="J52" s="308">
        <f t="shared" si="12"/>
        <v>39.041666666666671</v>
      </c>
      <c r="K52" s="131">
        <v>0.91</v>
      </c>
      <c r="L52" s="88">
        <f t="shared" si="13"/>
        <v>2.7000000000000024E-2</v>
      </c>
      <c r="M52" s="95">
        <f t="shared" si="17"/>
        <v>11.712499999999999</v>
      </c>
      <c r="N52" s="75">
        <f t="shared" si="18"/>
        <v>11.772315653298834</v>
      </c>
      <c r="O52" s="147">
        <f t="shared" si="7"/>
        <v>-5.9815653298835869E-2</v>
      </c>
      <c r="Q52" s="54" t="s">
        <v>160</v>
      </c>
    </row>
    <row r="53" spans="1:17" s="13" customFormat="1" ht="15.75" x14ac:dyDescent="0.25">
      <c r="A53" s="101">
        <f t="shared" si="5"/>
        <v>144.16000000000003</v>
      </c>
      <c r="B53" s="208" t="s">
        <v>31</v>
      </c>
      <c r="C53" s="209">
        <v>161.62821</v>
      </c>
      <c r="D53" s="132">
        <f>SUM(D54:D67)</f>
        <v>144.16000000000003</v>
      </c>
      <c r="E53" s="237">
        <f t="shared" si="6"/>
        <v>89.192350765995627</v>
      </c>
      <c r="F53" s="229">
        <f>SUM(F54:F67)</f>
        <v>120.709</v>
      </c>
      <c r="G53" s="153">
        <f>D53-F53</f>
        <v>23.451000000000022</v>
      </c>
      <c r="H53" s="328">
        <v>187.74300000000002</v>
      </c>
      <c r="I53" s="237">
        <f>SUM(I54:I67)</f>
        <v>156.68799999999999</v>
      </c>
      <c r="J53" s="351">
        <f t="shared" si="12"/>
        <v>83.458770766420031</v>
      </c>
      <c r="K53" s="229">
        <f>SUM(K54:K67)</f>
        <v>81.044000000000011</v>
      </c>
      <c r="L53" s="162">
        <f t="shared" si="13"/>
        <v>75.643999999999977</v>
      </c>
      <c r="M53" s="94">
        <f t="shared" si="17"/>
        <v>10.869034406215315</v>
      </c>
      <c r="N53" s="21">
        <f>IF(F53&gt;0,K53/F53*10,"")</f>
        <v>6.7139981277286704</v>
      </c>
      <c r="O53" s="146">
        <f t="shared" si="7"/>
        <v>4.1550362784866444</v>
      </c>
      <c r="Q53" s="54" t="s">
        <v>160</v>
      </c>
    </row>
    <row r="54" spans="1:17" s="17" customFormat="1" ht="15.75" x14ac:dyDescent="0.2">
      <c r="A54" s="101">
        <f t="shared" si="5"/>
        <v>70.67</v>
      </c>
      <c r="B54" s="210" t="s">
        <v>91</v>
      </c>
      <c r="C54" s="206">
        <v>72.575000000000003</v>
      </c>
      <c r="D54" s="131">
        <v>70.67</v>
      </c>
      <c r="E54" s="230">
        <f t="shared" si="6"/>
        <v>97.375129176713742</v>
      </c>
      <c r="F54" s="131">
        <v>49</v>
      </c>
      <c r="G54" s="265">
        <f>IFERROR(D54-F54,"")</f>
        <v>21.67</v>
      </c>
      <c r="H54" s="329">
        <v>105</v>
      </c>
      <c r="I54" s="230">
        <v>84.962000000000003</v>
      </c>
      <c r="J54" s="308">
        <f t="shared" si="12"/>
        <v>80.916190476190479</v>
      </c>
      <c r="K54" s="131">
        <v>33.838000000000001</v>
      </c>
      <c r="L54" s="89">
        <f t="shared" si="13"/>
        <v>51.124000000000002</v>
      </c>
      <c r="M54" s="97">
        <f t="shared" si="17"/>
        <v>12.022357435970001</v>
      </c>
      <c r="N54" s="75">
        <f t="shared" ref="N54:N63" si="19">IFERROR(IF(F54&gt;0,K54/F54*10,""),"")</f>
        <v>6.9057142857142857</v>
      </c>
      <c r="O54" s="147">
        <f t="shared" si="7"/>
        <v>5.1166431502557153</v>
      </c>
      <c r="Q54" s="54" t="s">
        <v>160</v>
      </c>
    </row>
    <row r="55" spans="1:17" s="1" customFormat="1" ht="15.75" hidden="1" x14ac:dyDescent="0.2">
      <c r="A55" s="101" t="str">
        <f t="shared" si="5"/>
        <v>x</v>
      </c>
      <c r="B55" s="210" t="s">
        <v>92</v>
      </c>
      <c r="C55" s="206">
        <v>5.5E-2</v>
      </c>
      <c r="D55" s="131">
        <v>0</v>
      </c>
      <c r="E55" s="230">
        <f t="shared" si="6"/>
        <v>0</v>
      </c>
      <c r="F55" s="131">
        <v>2.5000000000000001E-2</v>
      </c>
      <c r="G55" s="83">
        <f>IFERROR(D55-F55,"")</f>
        <v>-2.5000000000000001E-2</v>
      </c>
      <c r="H55" s="329">
        <v>0.03</v>
      </c>
      <c r="I55" s="230">
        <v>0</v>
      </c>
      <c r="J55" s="308">
        <f t="shared" si="12"/>
        <v>0</v>
      </c>
      <c r="K55" s="131">
        <v>0.02</v>
      </c>
      <c r="L55" s="90">
        <f t="shared" si="13"/>
        <v>-0.02</v>
      </c>
      <c r="M55" s="97" t="str">
        <f t="shared" si="17"/>
        <v/>
      </c>
      <c r="N55" s="75">
        <f t="shared" si="19"/>
        <v>7.9999999999999991</v>
      </c>
      <c r="O55" s="147" t="str">
        <f t="shared" si="7"/>
        <v/>
      </c>
      <c r="Q55" s="54" t="s">
        <v>160</v>
      </c>
    </row>
    <row r="56" spans="1:17" s="1" customFormat="1" ht="15.75" x14ac:dyDescent="0.2">
      <c r="A56" s="101">
        <f t="shared" si="5"/>
        <v>0.84599999999999997</v>
      </c>
      <c r="B56" s="210" t="s">
        <v>93</v>
      </c>
      <c r="C56" s="206">
        <v>1.024</v>
      </c>
      <c r="D56" s="131">
        <v>0.84599999999999997</v>
      </c>
      <c r="E56" s="230">
        <f t="shared" si="6"/>
        <v>82.6171875</v>
      </c>
      <c r="F56" s="131">
        <v>0.45400000000000001</v>
      </c>
      <c r="G56" s="83">
        <f>IFERROR(D56-F56,"")</f>
        <v>0.39199999999999996</v>
      </c>
      <c r="H56" s="329">
        <v>11</v>
      </c>
      <c r="I56" s="230">
        <v>1.399</v>
      </c>
      <c r="J56" s="308">
        <f t="shared" si="12"/>
        <v>12.718181818181817</v>
      </c>
      <c r="K56" s="131">
        <v>0.56100000000000005</v>
      </c>
      <c r="L56" s="90">
        <f t="shared" si="13"/>
        <v>0.83799999999999997</v>
      </c>
      <c r="M56" s="97">
        <f t="shared" si="17"/>
        <v>16.536643026004729</v>
      </c>
      <c r="N56" s="75">
        <f t="shared" si="19"/>
        <v>12.356828193832602</v>
      </c>
      <c r="O56" s="147">
        <f t="shared" si="7"/>
        <v>4.1798148321721271</v>
      </c>
      <c r="Q56" s="54" t="s">
        <v>160</v>
      </c>
    </row>
    <row r="57" spans="1:17" s="1" customFormat="1" ht="15.75" x14ac:dyDescent="0.2">
      <c r="A57" s="101">
        <f t="shared" si="5"/>
        <v>14.243</v>
      </c>
      <c r="B57" s="210" t="s">
        <v>94</v>
      </c>
      <c r="C57" s="206">
        <v>15.015309999999999</v>
      </c>
      <c r="D57" s="131">
        <v>14.243</v>
      </c>
      <c r="E57" s="230">
        <f t="shared" si="6"/>
        <v>94.856516448877841</v>
      </c>
      <c r="F57" s="131">
        <v>16.733000000000001</v>
      </c>
      <c r="G57" s="84">
        <f t="shared" ref="G57:G64" si="20">IFERROR(D57-F60,"")</f>
        <v>13.966000000000001</v>
      </c>
      <c r="H57" s="327">
        <v>19.899999999999999</v>
      </c>
      <c r="I57" s="230">
        <v>20.815000000000001</v>
      </c>
      <c r="J57" s="308">
        <f t="shared" si="12"/>
        <v>104.59798994974877</v>
      </c>
      <c r="K57" s="131">
        <v>11.515000000000001</v>
      </c>
      <c r="L57" s="90">
        <f t="shared" si="13"/>
        <v>9.3000000000000007</v>
      </c>
      <c r="M57" s="97">
        <f t="shared" si="17"/>
        <v>14.614196447377658</v>
      </c>
      <c r="N57" s="75">
        <f t="shared" si="19"/>
        <v>6.8816111874738537</v>
      </c>
      <c r="O57" s="147">
        <f t="shared" si="7"/>
        <v>7.7325852599038045</v>
      </c>
      <c r="Q57" s="54" t="s">
        <v>160</v>
      </c>
    </row>
    <row r="58" spans="1:17" s="1" customFormat="1" ht="15" hidden="1" customHeight="1" x14ac:dyDescent="0.2">
      <c r="A58" s="101" t="str">
        <f t="shared" si="5"/>
        <v>x</v>
      </c>
      <c r="B58" s="210" t="s">
        <v>57</v>
      </c>
      <c r="C58" s="206">
        <v>0.27400000000000002</v>
      </c>
      <c r="D58" s="131">
        <v>0</v>
      </c>
      <c r="E58" s="230">
        <f t="shared" si="6"/>
        <v>0</v>
      </c>
      <c r="F58" s="131">
        <v>0</v>
      </c>
      <c r="G58" s="84">
        <f t="shared" si="20"/>
        <v>-0.22600000000000001</v>
      </c>
      <c r="H58" s="327">
        <v>6.5000000000000002E-2</v>
      </c>
      <c r="I58" s="230">
        <v>0</v>
      </c>
      <c r="J58" s="308">
        <f t="shared" si="12"/>
        <v>0</v>
      </c>
      <c r="K58" s="131">
        <v>0</v>
      </c>
      <c r="L58" s="83">
        <f t="shared" si="13"/>
        <v>0</v>
      </c>
      <c r="M58" s="97" t="str">
        <f t="shared" si="17"/>
        <v/>
      </c>
      <c r="N58" s="75" t="str">
        <f t="shared" si="19"/>
        <v/>
      </c>
      <c r="O58" s="147" t="str">
        <f t="shared" si="7"/>
        <v/>
      </c>
      <c r="Q58" s="54" t="s">
        <v>160</v>
      </c>
    </row>
    <row r="59" spans="1:17" s="1" customFormat="1" ht="15.75" x14ac:dyDescent="0.2">
      <c r="A59" s="101">
        <f t="shared" si="5"/>
        <v>0.504</v>
      </c>
      <c r="B59" s="210" t="s">
        <v>32</v>
      </c>
      <c r="C59" s="206">
        <v>1.5705</v>
      </c>
      <c r="D59" s="131">
        <v>0.504</v>
      </c>
      <c r="E59" s="230">
        <f t="shared" si="6"/>
        <v>32.091690544412607</v>
      </c>
      <c r="F59" s="131">
        <v>0.154</v>
      </c>
      <c r="G59" s="84">
        <f t="shared" si="20"/>
        <v>-5.2000000000000046E-2</v>
      </c>
      <c r="H59" s="324">
        <v>0.9</v>
      </c>
      <c r="I59" s="230">
        <v>0.81899999999999995</v>
      </c>
      <c r="J59" s="308">
        <f t="shared" si="12"/>
        <v>90.999999999999986</v>
      </c>
      <c r="K59" s="131">
        <v>0.24</v>
      </c>
      <c r="L59" s="83">
        <f t="shared" si="13"/>
        <v>0.57899999999999996</v>
      </c>
      <c r="M59" s="97">
        <f t="shared" si="17"/>
        <v>16.25</v>
      </c>
      <c r="N59" s="75">
        <f t="shared" si="19"/>
        <v>15.584415584415583</v>
      </c>
      <c r="O59" s="147">
        <f t="shared" si="7"/>
        <v>0.6655844155844175</v>
      </c>
      <c r="Q59" s="54" t="s">
        <v>160</v>
      </c>
    </row>
    <row r="60" spans="1:17" s="1" customFormat="1" ht="15" customHeight="1" x14ac:dyDescent="0.2">
      <c r="A60" s="101">
        <f t="shared" si="5"/>
        <v>0.23</v>
      </c>
      <c r="B60" s="210" t="s">
        <v>60</v>
      </c>
      <c r="C60" s="206">
        <v>0.745</v>
      </c>
      <c r="D60" s="131">
        <v>0.23</v>
      </c>
      <c r="E60" s="230">
        <f t="shared" si="6"/>
        <v>30.872483221476511</v>
      </c>
      <c r="F60" s="131">
        <v>0.27700000000000002</v>
      </c>
      <c r="G60" s="84">
        <f t="shared" si="20"/>
        <v>-19.27</v>
      </c>
      <c r="H60" s="309"/>
      <c r="I60" s="230">
        <v>0.1</v>
      </c>
      <c r="J60" s="308" t="str">
        <f t="shared" si="12"/>
        <v/>
      </c>
      <c r="K60" s="131">
        <v>0.316</v>
      </c>
      <c r="L60" s="83">
        <f t="shared" si="13"/>
        <v>-0.216</v>
      </c>
      <c r="M60" s="97">
        <f t="shared" si="17"/>
        <v>4.3478260869565215</v>
      </c>
      <c r="N60" s="75">
        <f t="shared" si="19"/>
        <v>11.407942238267148</v>
      </c>
      <c r="O60" s="147">
        <f t="shared" si="7"/>
        <v>-7.060116151310627</v>
      </c>
      <c r="Q60" s="54" t="s">
        <v>160</v>
      </c>
    </row>
    <row r="61" spans="1:17" s="1" customFormat="1" ht="15.75" x14ac:dyDescent="0.2">
      <c r="A61" s="101">
        <f t="shared" si="5"/>
        <v>0.42699999999999999</v>
      </c>
      <c r="B61" s="210" t="s">
        <v>33</v>
      </c>
      <c r="C61" s="206">
        <v>0.71450000000000002</v>
      </c>
      <c r="D61" s="131">
        <v>0.42699999999999999</v>
      </c>
      <c r="E61" s="230">
        <f t="shared" si="6"/>
        <v>59.762071378586427</v>
      </c>
      <c r="F61" s="131">
        <v>0.22600000000000001</v>
      </c>
      <c r="G61" s="84">
        <f t="shared" si="20"/>
        <v>-5.9730000000000008</v>
      </c>
      <c r="H61" s="309">
        <v>0.3</v>
      </c>
      <c r="I61" s="230">
        <v>0.29399999999999998</v>
      </c>
      <c r="J61" s="308">
        <f t="shared" si="12"/>
        <v>98</v>
      </c>
      <c r="K61" s="131">
        <v>0.218</v>
      </c>
      <c r="L61" s="83">
        <f t="shared" si="13"/>
        <v>7.5999999999999984E-2</v>
      </c>
      <c r="M61" s="97">
        <f t="shared" si="17"/>
        <v>6.8852459016393439</v>
      </c>
      <c r="N61" s="75">
        <f t="shared" si="19"/>
        <v>9.6460176991150437</v>
      </c>
      <c r="O61" s="147">
        <f t="shared" si="7"/>
        <v>-2.7607717974756998</v>
      </c>
      <c r="Q61" s="54" t="s">
        <v>160</v>
      </c>
    </row>
    <row r="62" spans="1:17" s="1" customFormat="1" ht="15.75" x14ac:dyDescent="0.2">
      <c r="A62" s="101">
        <f t="shared" si="5"/>
        <v>0.7</v>
      </c>
      <c r="B62" s="210" t="s">
        <v>95</v>
      </c>
      <c r="C62" s="206">
        <v>1.034</v>
      </c>
      <c r="D62" s="131">
        <v>0.7</v>
      </c>
      <c r="E62" s="230">
        <f t="shared" si="6"/>
        <v>67.698259187620877</v>
      </c>
      <c r="F62" s="131">
        <v>0.55600000000000005</v>
      </c>
      <c r="G62" s="84">
        <f t="shared" si="20"/>
        <v>-6.6</v>
      </c>
      <c r="H62" s="309">
        <v>0.6</v>
      </c>
      <c r="I62" s="230">
        <v>1</v>
      </c>
      <c r="J62" s="308">
        <f t="shared" si="12"/>
        <v>166.66666666666669</v>
      </c>
      <c r="K62" s="131">
        <v>0.503</v>
      </c>
      <c r="L62" s="83">
        <f t="shared" si="13"/>
        <v>0.497</v>
      </c>
      <c r="M62" s="97">
        <f t="shared" si="17"/>
        <v>14.285714285714286</v>
      </c>
      <c r="N62" s="75">
        <f t="shared" si="19"/>
        <v>9.0467625899280577</v>
      </c>
      <c r="O62" s="147">
        <f t="shared" si="7"/>
        <v>5.2389516957862288</v>
      </c>
      <c r="Q62" s="54" t="s">
        <v>160</v>
      </c>
    </row>
    <row r="63" spans="1:17" s="1" customFormat="1" ht="15.75" x14ac:dyDescent="0.2">
      <c r="A63" s="101">
        <f t="shared" si="5"/>
        <v>28.6</v>
      </c>
      <c r="B63" s="210" t="s">
        <v>34</v>
      </c>
      <c r="C63" s="206">
        <v>34.710999999999999</v>
      </c>
      <c r="D63" s="131">
        <v>28.6</v>
      </c>
      <c r="E63" s="230">
        <f t="shared" si="6"/>
        <v>82.394629944398034</v>
      </c>
      <c r="F63" s="131">
        <v>19.5</v>
      </c>
      <c r="G63" s="84">
        <f t="shared" si="20"/>
        <v>12.41</v>
      </c>
      <c r="H63" s="309">
        <v>24.5</v>
      </c>
      <c r="I63" s="230">
        <v>17.7</v>
      </c>
      <c r="J63" s="308">
        <f t="shared" si="12"/>
        <v>72.244897959183675</v>
      </c>
      <c r="K63" s="131">
        <v>7.9</v>
      </c>
      <c r="L63" s="83">
        <f t="shared" si="13"/>
        <v>9.7999999999999989</v>
      </c>
      <c r="M63" s="97">
        <f t="shared" si="17"/>
        <v>6.1888111888111883</v>
      </c>
      <c r="N63" s="75">
        <f t="shared" si="19"/>
        <v>4.0512820512820511</v>
      </c>
      <c r="O63" s="147">
        <f t="shared" si="7"/>
        <v>2.1375291375291372</v>
      </c>
      <c r="Q63" s="54" t="s">
        <v>160</v>
      </c>
    </row>
    <row r="64" spans="1:17" s="1" customFormat="1" ht="15.75" x14ac:dyDescent="0.2">
      <c r="A64" s="101">
        <f t="shared" si="5"/>
        <v>3.9</v>
      </c>
      <c r="B64" s="210" t="s">
        <v>35</v>
      </c>
      <c r="C64" s="206">
        <v>5.7374000000000001</v>
      </c>
      <c r="D64" s="131">
        <v>3.9</v>
      </c>
      <c r="E64" s="230">
        <f t="shared" si="6"/>
        <v>67.975040959319557</v>
      </c>
      <c r="F64" s="131">
        <v>6.4</v>
      </c>
      <c r="G64" s="84">
        <f t="shared" si="20"/>
        <v>5.9999999999997833E-3</v>
      </c>
      <c r="H64" s="309">
        <v>2.8</v>
      </c>
      <c r="I64" s="230">
        <v>4.7</v>
      </c>
      <c r="J64" s="308">
        <f t="shared" si="12"/>
        <v>167.85714285714289</v>
      </c>
      <c r="K64" s="131">
        <v>5.9</v>
      </c>
      <c r="L64" s="84">
        <f t="shared" si="13"/>
        <v>-1.2000000000000002</v>
      </c>
      <c r="M64" s="97">
        <f t="shared" si="17"/>
        <v>12.051282051282053</v>
      </c>
      <c r="N64" s="75">
        <f>IFERROR(IF(F67&gt;0,K64/F67*10,""),"")</f>
        <v>15.151515151515152</v>
      </c>
      <c r="O64" s="147">
        <f t="shared" si="7"/>
        <v>-3.1002331002330994</v>
      </c>
      <c r="Q64" s="54" t="s">
        <v>160</v>
      </c>
    </row>
    <row r="65" spans="1:17" s="1" customFormat="1" ht="15.75" x14ac:dyDescent="0.2">
      <c r="A65" s="101">
        <f t="shared" si="5"/>
        <v>6.3</v>
      </c>
      <c r="B65" s="205" t="s">
        <v>36</v>
      </c>
      <c r="C65" s="206">
        <v>10.028</v>
      </c>
      <c r="D65" s="131">
        <v>6.3</v>
      </c>
      <c r="E65" s="230">
        <f t="shared" si="6"/>
        <v>62.824092540885509</v>
      </c>
      <c r="F65" s="131">
        <v>7.3</v>
      </c>
      <c r="G65" s="83">
        <f>IFERROR(D65-F65,"")</f>
        <v>-1</v>
      </c>
      <c r="H65" s="308">
        <v>9</v>
      </c>
      <c r="I65" s="230">
        <v>7.1</v>
      </c>
      <c r="J65" s="308">
        <f t="shared" si="12"/>
        <v>78.888888888888886</v>
      </c>
      <c r="K65" s="131">
        <v>6.1</v>
      </c>
      <c r="L65" s="83">
        <f t="shared" si="13"/>
        <v>1</v>
      </c>
      <c r="M65" s="95">
        <f t="shared" si="17"/>
        <v>11.269841269841269</v>
      </c>
      <c r="N65" s="75">
        <f>IFERROR(IF(F65&gt;0,K65/F65*10,""),"")</f>
        <v>8.3561643835616444</v>
      </c>
      <c r="O65" s="147">
        <f t="shared" si="7"/>
        <v>2.9136768862796245</v>
      </c>
      <c r="Q65" s="54" t="s">
        <v>160</v>
      </c>
    </row>
    <row r="66" spans="1:17" s="1" customFormat="1" ht="15.75" x14ac:dyDescent="0.2">
      <c r="A66" s="101">
        <f t="shared" si="5"/>
        <v>12.212999999999999</v>
      </c>
      <c r="B66" s="210" t="s">
        <v>37</v>
      </c>
      <c r="C66" s="206">
        <v>12.362500000000001</v>
      </c>
      <c r="D66" s="131">
        <v>12.212999999999999</v>
      </c>
      <c r="E66" s="230">
        <f t="shared" si="6"/>
        <v>98.790697674418595</v>
      </c>
      <c r="F66" s="131">
        <v>16.190000000000001</v>
      </c>
      <c r="G66" s="83">
        <f>IFERROR(D66-F66,"")</f>
        <v>-3.9770000000000021</v>
      </c>
      <c r="H66" s="308">
        <v>9.9</v>
      </c>
      <c r="I66" s="230">
        <v>10.365</v>
      </c>
      <c r="J66" s="308">
        <f t="shared" si="12"/>
        <v>104.69696969696969</v>
      </c>
      <c r="K66" s="131">
        <v>10.119999999999999</v>
      </c>
      <c r="L66" s="83">
        <f t="shared" si="13"/>
        <v>0.24500000000000099</v>
      </c>
      <c r="M66" s="95">
        <f t="shared" si="17"/>
        <v>8.486858265782363</v>
      </c>
      <c r="N66" s="75">
        <f>IFERROR(IF(F66&gt;0,K66/F66*10,""),"")</f>
        <v>6.2507720815318093</v>
      </c>
      <c r="O66" s="147">
        <f t="shared" si="7"/>
        <v>2.2360861842505537</v>
      </c>
      <c r="Q66" s="54" t="s">
        <v>160</v>
      </c>
    </row>
    <row r="67" spans="1:17" s="1" customFormat="1" ht="15.75" x14ac:dyDescent="0.2">
      <c r="A67" s="101">
        <f t="shared" si="5"/>
        <v>5.5270000000000001</v>
      </c>
      <c r="B67" s="210" t="s">
        <v>38</v>
      </c>
      <c r="C67" s="206">
        <v>5.782</v>
      </c>
      <c r="D67" s="131">
        <v>5.5270000000000001</v>
      </c>
      <c r="E67" s="230">
        <f t="shared" si="6"/>
        <v>95.58976132826011</v>
      </c>
      <c r="F67" s="131">
        <v>3.8940000000000001</v>
      </c>
      <c r="G67" s="83">
        <f>IFERROR(D67-F67,"")</f>
        <v>1.633</v>
      </c>
      <c r="H67" s="308">
        <v>3.7480000000000002</v>
      </c>
      <c r="I67" s="230">
        <v>7.4340000000000002</v>
      </c>
      <c r="J67" s="308">
        <f t="shared" si="12"/>
        <v>198.34578441835643</v>
      </c>
      <c r="K67" s="131">
        <v>3.8130000000000002</v>
      </c>
      <c r="L67" s="83">
        <f t="shared" si="13"/>
        <v>3.621</v>
      </c>
      <c r="M67" s="95">
        <f t="shared" si="17"/>
        <v>13.450334720463182</v>
      </c>
      <c r="N67" s="75">
        <f>IFERROR(IF(F67&gt;0,K67/F67*10,""),"")</f>
        <v>9.7919876733436055</v>
      </c>
      <c r="O67" s="147">
        <f t="shared" si="7"/>
        <v>3.6583470471195767</v>
      </c>
      <c r="Q67" s="54" t="s">
        <v>160</v>
      </c>
    </row>
    <row r="68" spans="1:17" s="13" customFormat="1" ht="15.75" x14ac:dyDescent="0.25">
      <c r="A68" s="101">
        <f t="shared" si="5"/>
        <v>48.1</v>
      </c>
      <c r="B68" s="211" t="s">
        <v>138</v>
      </c>
      <c r="C68" s="209">
        <v>51.415999999999997</v>
      </c>
      <c r="D68" s="132">
        <f>SUM(D69:D74)</f>
        <v>48.1</v>
      </c>
      <c r="E68" s="237">
        <f t="shared" si="6"/>
        <v>93.550645713396619</v>
      </c>
      <c r="F68" s="229">
        <f>SUM(F69:F74)</f>
        <v>21.683</v>
      </c>
      <c r="G68" s="104">
        <f>D68-F68</f>
        <v>26.417000000000002</v>
      </c>
      <c r="H68" s="315">
        <v>42.4</v>
      </c>
      <c r="I68" s="319">
        <f>SUM(I69:I74)</f>
        <v>49.2</v>
      </c>
      <c r="J68" s="351">
        <f t="shared" si="12"/>
        <v>116.03773584905662</v>
      </c>
      <c r="K68" s="229">
        <f>SUM(K69:K74)</f>
        <v>19.823999999999998</v>
      </c>
      <c r="L68" s="104">
        <f t="shared" si="13"/>
        <v>29.376000000000005</v>
      </c>
      <c r="M68" s="102">
        <f>IF(D68&gt;0,I68/D68*10,"")</f>
        <v>10.22869022869023</v>
      </c>
      <c r="N68" s="21">
        <f>IF(F68&gt;0,K68/F68*10,"")</f>
        <v>9.1426463127795969</v>
      </c>
      <c r="O68" s="31">
        <f t="shared" si="7"/>
        <v>1.0860439159106328</v>
      </c>
      <c r="Q68" s="54" t="s">
        <v>160</v>
      </c>
    </row>
    <row r="69" spans="1:17" s="1" customFormat="1" ht="15.75" x14ac:dyDescent="0.2">
      <c r="A69" s="101">
        <f t="shared" si="5"/>
        <v>20.5</v>
      </c>
      <c r="B69" s="210" t="s">
        <v>96</v>
      </c>
      <c r="C69" s="206">
        <v>21.611000000000001</v>
      </c>
      <c r="D69" s="131">
        <v>20.5</v>
      </c>
      <c r="E69" s="230">
        <f t="shared" si="6"/>
        <v>94.859099532645402</v>
      </c>
      <c r="F69" s="131">
        <v>9.0830000000000002</v>
      </c>
      <c r="G69" s="83">
        <f t="shared" ref="G69:G74" si="21">IFERROR(D69-F69,"")</f>
        <v>11.417</v>
      </c>
      <c r="H69" s="308">
        <v>18.399999999999999</v>
      </c>
      <c r="I69" s="230">
        <v>26.5</v>
      </c>
      <c r="J69" s="308">
        <f t="shared" ref="J69:J100" si="22">IFERROR(I69/H69*100,"")</f>
        <v>144.02173913043478</v>
      </c>
      <c r="K69" s="131">
        <v>10.624000000000001</v>
      </c>
      <c r="L69" s="83">
        <f t="shared" ref="L69:L88" si="23">IFERROR(I69-K69,"")</f>
        <v>15.875999999999999</v>
      </c>
      <c r="M69" s="97">
        <f t="shared" ref="M69:M74" si="24">IFERROR(IF(D69&gt;0,I69/D69*10,""),"")</f>
        <v>12.926829268292684</v>
      </c>
      <c r="N69" s="75">
        <f t="shared" ref="N69:N74" si="25">IFERROR(IF(F69&gt;0,K69/F69*10,""),"")</f>
        <v>11.696576021138391</v>
      </c>
      <c r="O69" s="147">
        <f t="shared" si="7"/>
        <v>1.2302532471542929</v>
      </c>
      <c r="Q69" s="54" t="s">
        <v>160</v>
      </c>
    </row>
    <row r="70" spans="1:17" s="1" customFormat="1" ht="15" hidden="1" customHeight="1" x14ac:dyDescent="0.2">
      <c r="A70" s="101" t="str">
        <f t="shared" ref="A70:A101" si="26">IF(OR(D70="",D70=0),"x",D70)</f>
        <v>x</v>
      </c>
      <c r="B70" s="212" t="s">
        <v>39</v>
      </c>
      <c r="C70" s="206">
        <v>0.17599999999999999</v>
      </c>
      <c r="D70" s="131">
        <v>0</v>
      </c>
      <c r="E70" s="230">
        <f t="shared" ref="E70:E101" si="27">IFERROR(D70/C70*100,0)</f>
        <v>0</v>
      </c>
      <c r="F70" s="131">
        <v>0</v>
      </c>
      <c r="G70" s="83">
        <f t="shared" si="21"/>
        <v>0</v>
      </c>
      <c r="H70" s="308">
        <v>0.2</v>
      </c>
      <c r="I70" s="230">
        <v>0</v>
      </c>
      <c r="J70" s="308">
        <f t="shared" si="22"/>
        <v>0</v>
      </c>
      <c r="K70" s="131">
        <v>0</v>
      </c>
      <c r="L70" s="83">
        <f t="shared" si="23"/>
        <v>0</v>
      </c>
      <c r="M70" s="97" t="str">
        <f t="shared" si="24"/>
        <v/>
      </c>
      <c r="N70" s="75" t="str">
        <f t="shared" si="25"/>
        <v/>
      </c>
      <c r="O70" s="147" t="str">
        <f t="shared" si="7"/>
        <v/>
      </c>
      <c r="Q70" s="54" t="s">
        <v>160</v>
      </c>
    </row>
    <row r="71" spans="1:17" s="1" customFormat="1" ht="15" hidden="1" customHeight="1" x14ac:dyDescent="0.2">
      <c r="A71" s="101" t="str">
        <f t="shared" si="26"/>
        <v>x</v>
      </c>
      <c r="B71" s="210" t="s">
        <v>40</v>
      </c>
      <c r="C71" s="206">
        <v>0.02</v>
      </c>
      <c r="D71" s="131">
        <v>0</v>
      </c>
      <c r="E71" s="230">
        <f t="shared" si="27"/>
        <v>0</v>
      </c>
      <c r="F71" s="131">
        <v>0</v>
      </c>
      <c r="G71" s="83">
        <f t="shared" si="21"/>
        <v>0</v>
      </c>
      <c r="H71" s="308"/>
      <c r="I71" s="230">
        <v>0</v>
      </c>
      <c r="J71" s="308" t="str">
        <f t="shared" si="22"/>
        <v/>
      </c>
      <c r="K71" s="131">
        <v>0</v>
      </c>
      <c r="L71" s="83">
        <f t="shared" si="23"/>
        <v>0</v>
      </c>
      <c r="M71" s="97" t="str">
        <f t="shared" si="24"/>
        <v/>
      </c>
      <c r="N71" s="75" t="str">
        <f t="shared" si="25"/>
        <v/>
      </c>
      <c r="O71" s="147" t="str">
        <f t="shared" ref="O71:O101" si="28">IFERROR(M71-N71,"")</f>
        <v/>
      </c>
      <c r="Q71" s="54" t="s">
        <v>160</v>
      </c>
    </row>
    <row r="72" spans="1:17" s="1" customFormat="1" ht="15" hidden="1" customHeight="1" x14ac:dyDescent="0.2">
      <c r="A72" s="101" t="str">
        <f t="shared" si="26"/>
        <v>x</v>
      </c>
      <c r="B72" s="210" t="s">
        <v>136</v>
      </c>
      <c r="C72" s="206">
        <v>0.02</v>
      </c>
      <c r="D72" s="131" t="s">
        <v>136</v>
      </c>
      <c r="E72" s="230">
        <f t="shared" si="27"/>
        <v>0</v>
      </c>
      <c r="F72" s="131" t="s">
        <v>136</v>
      </c>
      <c r="G72" s="83" t="str">
        <f t="shared" si="21"/>
        <v/>
      </c>
      <c r="H72" s="308"/>
      <c r="I72" s="230" t="s">
        <v>136</v>
      </c>
      <c r="J72" s="308" t="str">
        <f t="shared" si="22"/>
        <v/>
      </c>
      <c r="K72" s="131" t="s">
        <v>136</v>
      </c>
      <c r="L72" s="83" t="str">
        <f t="shared" si="23"/>
        <v/>
      </c>
      <c r="M72" s="97" t="str">
        <f t="shared" si="24"/>
        <v/>
      </c>
      <c r="N72" s="75" t="str">
        <f t="shared" si="25"/>
        <v/>
      </c>
      <c r="O72" s="147" t="str">
        <f t="shared" si="28"/>
        <v/>
      </c>
      <c r="Q72" s="54" t="s">
        <v>160</v>
      </c>
    </row>
    <row r="73" spans="1:17" s="1" customFormat="1" ht="15" hidden="1" customHeight="1" x14ac:dyDescent="0.2">
      <c r="A73" s="101" t="str">
        <f t="shared" si="26"/>
        <v>x</v>
      </c>
      <c r="B73" s="210" t="s">
        <v>136</v>
      </c>
      <c r="C73" s="206"/>
      <c r="D73" s="131" t="s">
        <v>136</v>
      </c>
      <c r="E73" s="230">
        <f t="shared" si="27"/>
        <v>0</v>
      </c>
      <c r="F73" s="131" t="s">
        <v>136</v>
      </c>
      <c r="G73" s="83" t="str">
        <f t="shared" si="21"/>
        <v/>
      </c>
      <c r="H73" s="308"/>
      <c r="I73" s="230" t="s">
        <v>136</v>
      </c>
      <c r="J73" s="308" t="str">
        <f t="shared" si="22"/>
        <v/>
      </c>
      <c r="K73" s="131" t="s">
        <v>136</v>
      </c>
      <c r="L73" s="83" t="str">
        <f t="shared" si="23"/>
        <v/>
      </c>
      <c r="M73" s="97" t="str">
        <f t="shared" si="24"/>
        <v/>
      </c>
      <c r="N73" s="75" t="str">
        <f t="shared" si="25"/>
        <v/>
      </c>
      <c r="O73" s="147" t="str">
        <f t="shared" si="28"/>
        <v/>
      </c>
      <c r="Q73" s="54" t="s">
        <v>160</v>
      </c>
    </row>
    <row r="74" spans="1:17" s="1" customFormat="1" ht="15.75" x14ac:dyDescent="0.2">
      <c r="A74" s="101">
        <f t="shared" si="26"/>
        <v>27.6</v>
      </c>
      <c r="B74" s="210" t="s">
        <v>41</v>
      </c>
      <c r="C74" s="206">
        <v>29.609000000000002</v>
      </c>
      <c r="D74" s="131">
        <v>27.6</v>
      </c>
      <c r="E74" s="230">
        <f t="shared" si="27"/>
        <v>93.214900874734028</v>
      </c>
      <c r="F74" s="131">
        <v>12.6</v>
      </c>
      <c r="G74" s="83">
        <f t="shared" si="21"/>
        <v>15.000000000000002</v>
      </c>
      <c r="H74" s="308">
        <v>23.8</v>
      </c>
      <c r="I74" s="230">
        <v>22.7</v>
      </c>
      <c r="J74" s="308">
        <f t="shared" si="22"/>
        <v>95.378151260504197</v>
      </c>
      <c r="K74" s="131">
        <v>9.1999999999999993</v>
      </c>
      <c r="L74" s="83">
        <f t="shared" si="23"/>
        <v>13.5</v>
      </c>
      <c r="M74" s="97">
        <f t="shared" si="24"/>
        <v>8.2246376811594182</v>
      </c>
      <c r="N74" s="75">
        <f t="shared" si="25"/>
        <v>7.3015873015873014</v>
      </c>
      <c r="O74" s="147">
        <f t="shared" si="28"/>
        <v>0.92305037957211677</v>
      </c>
      <c r="Q74" s="54" t="s">
        <v>160</v>
      </c>
    </row>
    <row r="75" spans="1:17" s="13" customFormat="1" ht="15.75" x14ac:dyDescent="0.25">
      <c r="A75" s="101">
        <f t="shared" si="26"/>
        <v>739.23900000000003</v>
      </c>
      <c r="B75" s="208" t="s">
        <v>42</v>
      </c>
      <c r="C75" s="209">
        <v>771.08653879999997</v>
      </c>
      <c r="D75" s="132">
        <f>SUM(D76:D88)</f>
        <v>739.23900000000003</v>
      </c>
      <c r="E75" s="237">
        <f t="shared" si="27"/>
        <v>95.869784103667214</v>
      </c>
      <c r="F75" s="229">
        <f>SUM(F76:F88)</f>
        <v>536.39699999999982</v>
      </c>
      <c r="G75" s="82">
        <f>D75-F75</f>
        <v>202.84200000000021</v>
      </c>
      <c r="H75" s="307">
        <v>714.57618000000002</v>
      </c>
      <c r="I75" s="237">
        <f>SUM(I76:I88)</f>
        <v>815.16700000000003</v>
      </c>
      <c r="J75" s="351">
        <f t="shared" si="22"/>
        <v>114.07699036371461</v>
      </c>
      <c r="K75" s="229">
        <f>SUM(K76:K88)</f>
        <v>573.87899999999991</v>
      </c>
      <c r="L75" s="82">
        <f t="shared" si="23"/>
        <v>241.28800000000012</v>
      </c>
      <c r="M75" s="71">
        <f>IF(D75&gt;0,I75/D75*10,"")</f>
        <v>11.027110312091217</v>
      </c>
      <c r="N75" s="21">
        <f>IF(F75&gt;0,K75/F75*10,"")</f>
        <v>10.698773483073174</v>
      </c>
      <c r="O75" s="146">
        <f t="shared" si="28"/>
        <v>0.32833682901804373</v>
      </c>
      <c r="Q75" s="54" t="s">
        <v>160</v>
      </c>
    </row>
    <row r="76" spans="1:17" s="1" customFormat="1" ht="15" hidden="1" customHeight="1" x14ac:dyDescent="0.2">
      <c r="A76" s="101" t="str">
        <f t="shared" si="26"/>
        <v>x</v>
      </c>
      <c r="B76" s="210" t="s">
        <v>139</v>
      </c>
      <c r="C76" s="206"/>
      <c r="D76" s="131">
        <v>0</v>
      </c>
      <c r="E76" s="230">
        <f t="shared" si="27"/>
        <v>0</v>
      </c>
      <c r="F76" s="131">
        <v>0</v>
      </c>
      <c r="G76" s="84">
        <f t="shared" ref="G76:G88" si="29">IFERROR(D76-F76,"")</f>
        <v>0</v>
      </c>
      <c r="H76" s="309"/>
      <c r="I76" s="230">
        <v>0</v>
      </c>
      <c r="J76" s="308" t="str">
        <f t="shared" si="22"/>
        <v/>
      </c>
      <c r="K76" s="131">
        <v>0</v>
      </c>
      <c r="L76" s="84">
        <f t="shared" si="23"/>
        <v>0</v>
      </c>
      <c r="M76" s="97" t="str">
        <f t="shared" ref="M76:M88" si="30">IFERROR(IF(D76&gt;0,I76/D76*10,""),"")</f>
        <v/>
      </c>
      <c r="N76" s="75" t="str">
        <f t="shared" ref="N76:N88" si="31">IFERROR(IF(F76&gt;0,K76/F76*10,""),"")</f>
        <v/>
      </c>
      <c r="O76" s="147" t="str">
        <f t="shared" si="28"/>
        <v/>
      </c>
      <c r="Q76" s="54" t="s">
        <v>161</v>
      </c>
    </row>
    <row r="77" spans="1:17" s="1" customFormat="1" ht="15" customHeight="1" x14ac:dyDescent="0.2">
      <c r="A77" s="101">
        <f t="shared" si="26"/>
        <v>2.35</v>
      </c>
      <c r="B77" s="210" t="s">
        <v>140</v>
      </c>
      <c r="C77" s="206">
        <v>2.35</v>
      </c>
      <c r="D77" s="131">
        <v>2.35</v>
      </c>
      <c r="E77" s="230">
        <f t="shared" si="27"/>
        <v>100</v>
      </c>
      <c r="F77" s="131">
        <v>0.5</v>
      </c>
      <c r="G77" s="84">
        <f t="shared" si="29"/>
        <v>1.85</v>
      </c>
      <c r="H77" s="309"/>
      <c r="I77" s="230">
        <v>2.6560000000000001</v>
      </c>
      <c r="J77" s="308" t="str">
        <f t="shared" si="22"/>
        <v/>
      </c>
      <c r="K77" s="131">
        <v>0.6</v>
      </c>
      <c r="L77" s="84">
        <f t="shared" si="23"/>
        <v>2.056</v>
      </c>
      <c r="M77" s="97">
        <f t="shared" si="30"/>
        <v>11.302127659574468</v>
      </c>
      <c r="N77" s="75">
        <f t="shared" si="31"/>
        <v>12</v>
      </c>
      <c r="O77" s="147">
        <f t="shared" si="28"/>
        <v>-0.69787234042553159</v>
      </c>
      <c r="Q77" s="54" t="s">
        <v>160</v>
      </c>
    </row>
    <row r="78" spans="1:17" s="1" customFormat="1" ht="15.75" x14ac:dyDescent="0.2">
      <c r="A78" s="101">
        <f t="shared" si="26"/>
        <v>4.173</v>
      </c>
      <c r="B78" s="210" t="s">
        <v>141</v>
      </c>
      <c r="C78" s="206">
        <v>7.0279999999999996</v>
      </c>
      <c r="D78" s="131">
        <v>4.173</v>
      </c>
      <c r="E78" s="230">
        <f t="shared" si="27"/>
        <v>59.376778599886173</v>
      </c>
      <c r="F78" s="131">
        <v>4.0119999999999996</v>
      </c>
      <c r="G78" s="83">
        <f t="shared" si="29"/>
        <v>0.16100000000000048</v>
      </c>
      <c r="H78" s="308">
        <v>6.8</v>
      </c>
      <c r="I78" s="230">
        <v>3.5840000000000001</v>
      </c>
      <c r="J78" s="308">
        <f t="shared" si="22"/>
        <v>52.705882352941181</v>
      </c>
      <c r="K78" s="131">
        <v>8.3520000000000003</v>
      </c>
      <c r="L78" s="83">
        <f t="shared" si="23"/>
        <v>-4.7680000000000007</v>
      </c>
      <c r="M78" s="97">
        <f t="shared" si="30"/>
        <v>8.5885454109753177</v>
      </c>
      <c r="N78" s="75">
        <f t="shared" si="31"/>
        <v>20.817547357926223</v>
      </c>
      <c r="O78" s="147">
        <f t="shared" si="28"/>
        <v>-12.229001946950905</v>
      </c>
      <c r="Q78" s="54" t="s">
        <v>160</v>
      </c>
    </row>
    <row r="79" spans="1:17" s="1" customFormat="1" ht="15.75" x14ac:dyDescent="0.2">
      <c r="A79" s="101">
        <f t="shared" si="26"/>
        <v>637.29999999999995</v>
      </c>
      <c r="B79" s="210" t="s">
        <v>43</v>
      </c>
      <c r="C79" s="206">
        <v>656.73933880000004</v>
      </c>
      <c r="D79" s="131">
        <v>637.29999999999995</v>
      </c>
      <c r="E79" s="230">
        <f t="shared" si="27"/>
        <v>97.040022174471858</v>
      </c>
      <c r="F79" s="131">
        <v>482.7</v>
      </c>
      <c r="G79" s="83">
        <f t="shared" si="29"/>
        <v>154.59999999999997</v>
      </c>
      <c r="H79" s="308">
        <v>629.1</v>
      </c>
      <c r="I79" s="230">
        <v>700.4</v>
      </c>
      <c r="J79" s="308">
        <f t="shared" si="22"/>
        <v>111.33365124781433</v>
      </c>
      <c r="K79" s="131">
        <v>501.9</v>
      </c>
      <c r="L79" s="83">
        <f t="shared" si="23"/>
        <v>198.5</v>
      </c>
      <c r="M79" s="97">
        <f t="shared" si="30"/>
        <v>10.990114545739839</v>
      </c>
      <c r="N79" s="75">
        <f t="shared" si="31"/>
        <v>10.397762585456805</v>
      </c>
      <c r="O79" s="147">
        <f t="shared" si="28"/>
        <v>0.59235196028303427</v>
      </c>
      <c r="Q79" s="54" t="s">
        <v>160</v>
      </c>
    </row>
    <row r="80" spans="1:17" s="1" customFormat="1" ht="15.75" x14ac:dyDescent="0.2">
      <c r="A80" s="101">
        <f t="shared" si="26"/>
        <v>10.105</v>
      </c>
      <c r="B80" s="210" t="s">
        <v>44</v>
      </c>
      <c r="C80" s="206">
        <v>14.541</v>
      </c>
      <c r="D80" s="131">
        <v>10.105</v>
      </c>
      <c r="E80" s="230">
        <f t="shared" si="27"/>
        <v>69.49315727941682</v>
      </c>
      <c r="F80" s="131">
        <v>6.8440000000000003</v>
      </c>
      <c r="G80" s="83">
        <f t="shared" si="29"/>
        <v>3.2610000000000001</v>
      </c>
      <c r="H80" s="308">
        <v>13.336180000000002</v>
      </c>
      <c r="I80" s="230">
        <v>11.518000000000001</v>
      </c>
      <c r="J80" s="308">
        <f t="shared" si="22"/>
        <v>86.36656073928215</v>
      </c>
      <c r="K80" s="131">
        <v>7.9889999999999999</v>
      </c>
      <c r="L80" s="83">
        <f t="shared" si="23"/>
        <v>3.5290000000000008</v>
      </c>
      <c r="M80" s="97">
        <f t="shared" si="30"/>
        <v>11.398317664522516</v>
      </c>
      <c r="N80" s="75">
        <f t="shared" si="31"/>
        <v>11.672998246639391</v>
      </c>
      <c r="O80" s="147">
        <f t="shared" si="28"/>
        <v>-0.27468058211687563</v>
      </c>
      <c r="Q80" s="54" t="s">
        <v>160</v>
      </c>
    </row>
    <row r="81" spans="1:17" s="1" customFormat="1" ht="15" hidden="1" customHeight="1" x14ac:dyDescent="0.2">
      <c r="A81" s="101" t="str">
        <f t="shared" si="26"/>
        <v>x</v>
      </c>
      <c r="B81" s="210" t="s">
        <v>136</v>
      </c>
      <c r="C81" s="206"/>
      <c r="D81" s="131" t="s">
        <v>136</v>
      </c>
      <c r="E81" s="230">
        <f t="shared" si="27"/>
        <v>0</v>
      </c>
      <c r="F81" s="131" t="s">
        <v>136</v>
      </c>
      <c r="G81" s="83" t="str">
        <f t="shared" si="29"/>
        <v/>
      </c>
      <c r="H81" s="308"/>
      <c r="I81" s="230" t="s">
        <v>136</v>
      </c>
      <c r="J81" s="308" t="str">
        <f t="shared" si="22"/>
        <v/>
      </c>
      <c r="K81" s="131" t="s">
        <v>136</v>
      </c>
      <c r="L81" s="83" t="str">
        <f t="shared" si="23"/>
        <v/>
      </c>
      <c r="M81" s="97" t="str">
        <f t="shared" si="30"/>
        <v/>
      </c>
      <c r="N81" s="75" t="str">
        <f t="shared" si="31"/>
        <v/>
      </c>
      <c r="O81" s="147" t="str">
        <f t="shared" si="28"/>
        <v/>
      </c>
      <c r="Q81" s="54" t="s">
        <v>160</v>
      </c>
    </row>
    <row r="82" spans="1:17" s="1" customFormat="1" ht="15" hidden="1" customHeight="1" x14ac:dyDescent="0.2">
      <c r="A82" s="101" t="str">
        <f t="shared" si="26"/>
        <v>x</v>
      </c>
      <c r="B82" s="210" t="s">
        <v>136</v>
      </c>
      <c r="C82" s="206"/>
      <c r="D82" s="131" t="s">
        <v>136</v>
      </c>
      <c r="E82" s="230">
        <f t="shared" si="27"/>
        <v>0</v>
      </c>
      <c r="F82" s="131" t="s">
        <v>136</v>
      </c>
      <c r="G82" s="83" t="str">
        <f t="shared" si="29"/>
        <v/>
      </c>
      <c r="H82" s="308"/>
      <c r="I82" s="230" t="s">
        <v>136</v>
      </c>
      <c r="J82" s="308" t="str">
        <f t="shared" si="22"/>
        <v/>
      </c>
      <c r="K82" s="131" t="s">
        <v>136</v>
      </c>
      <c r="L82" s="83" t="str">
        <f t="shared" si="23"/>
        <v/>
      </c>
      <c r="M82" s="97" t="str">
        <f t="shared" si="30"/>
        <v/>
      </c>
      <c r="N82" s="75" t="str">
        <f t="shared" si="31"/>
        <v/>
      </c>
      <c r="O82" s="147" t="str">
        <f t="shared" si="28"/>
        <v/>
      </c>
      <c r="Q82" s="54" t="s">
        <v>160</v>
      </c>
    </row>
    <row r="83" spans="1:17" s="1" customFormat="1" ht="15.75" hidden="1" x14ac:dyDescent="0.2">
      <c r="A83" s="101" t="str">
        <f t="shared" si="26"/>
        <v>x</v>
      </c>
      <c r="B83" s="210" t="s">
        <v>45</v>
      </c>
      <c r="C83" s="206">
        <v>0.47799999999999998</v>
      </c>
      <c r="D83" s="131">
        <v>0</v>
      </c>
      <c r="E83" s="230">
        <f t="shared" si="27"/>
        <v>0</v>
      </c>
      <c r="F83" s="131">
        <v>0</v>
      </c>
      <c r="G83" s="83">
        <f t="shared" si="29"/>
        <v>0</v>
      </c>
      <c r="H83" s="308">
        <v>0.2</v>
      </c>
      <c r="I83" s="230">
        <v>0</v>
      </c>
      <c r="J83" s="308">
        <f t="shared" si="22"/>
        <v>0</v>
      </c>
      <c r="K83" s="131">
        <v>0</v>
      </c>
      <c r="L83" s="83">
        <f t="shared" si="23"/>
        <v>0</v>
      </c>
      <c r="M83" s="97" t="str">
        <f t="shared" si="30"/>
        <v/>
      </c>
      <c r="N83" s="75" t="str">
        <f t="shared" si="31"/>
        <v/>
      </c>
      <c r="O83" s="147" t="str">
        <f t="shared" si="28"/>
        <v/>
      </c>
      <c r="Q83" s="54" t="s">
        <v>160</v>
      </c>
    </row>
    <row r="84" spans="1:17" s="1" customFormat="1" ht="15" hidden="1" customHeight="1" x14ac:dyDescent="0.2">
      <c r="A84" s="101" t="str">
        <f t="shared" si="26"/>
        <v>x</v>
      </c>
      <c r="B84" s="210" t="s">
        <v>136</v>
      </c>
      <c r="C84" s="206"/>
      <c r="D84" s="131" t="s">
        <v>136</v>
      </c>
      <c r="E84" s="230">
        <f t="shared" si="27"/>
        <v>0</v>
      </c>
      <c r="F84" s="131" t="s">
        <v>136</v>
      </c>
      <c r="G84" s="83" t="str">
        <f t="shared" si="29"/>
        <v/>
      </c>
      <c r="H84" s="308"/>
      <c r="I84" s="230" t="s">
        <v>136</v>
      </c>
      <c r="J84" s="308" t="str">
        <f t="shared" si="22"/>
        <v/>
      </c>
      <c r="K84" s="131" t="s">
        <v>136</v>
      </c>
      <c r="L84" s="83" t="str">
        <f t="shared" si="23"/>
        <v/>
      </c>
      <c r="M84" s="97" t="str">
        <f t="shared" si="30"/>
        <v/>
      </c>
      <c r="N84" s="75" t="str">
        <f t="shared" si="31"/>
        <v/>
      </c>
      <c r="O84" s="147" t="str">
        <f t="shared" si="28"/>
        <v/>
      </c>
      <c r="Q84" s="54" t="s">
        <v>160</v>
      </c>
    </row>
    <row r="85" spans="1:17" s="1" customFormat="1" ht="15.75" x14ac:dyDescent="0.2">
      <c r="A85" s="101">
        <f t="shared" si="26"/>
        <v>23.681999999999999</v>
      </c>
      <c r="B85" s="210" t="s">
        <v>46</v>
      </c>
      <c r="C85" s="206">
        <v>25.951499999999999</v>
      </c>
      <c r="D85" s="131">
        <v>23.681999999999999</v>
      </c>
      <c r="E85" s="230">
        <f t="shared" si="27"/>
        <v>91.254840760649671</v>
      </c>
      <c r="F85" s="131">
        <v>13.477</v>
      </c>
      <c r="G85" s="83">
        <f t="shared" si="29"/>
        <v>10.204999999999998</v>
      </c>
      <c r="H85" s="308">
        <v>26.84</v>
      </c>
      <c r="I85" s="230">
        <v>37.313000000000002</v>
      </c>
      <c r="J85" s="308">
        <f t="shared" si="22"/>
        <v>139.02011922503726</v>
      </c>
      <c r="K85" s="131">
        <v>18.899999999999999</v>
      </c>
      <c r="L85" s="83">
        <f t="shared" si="23"/>
        <v>18.413000000000004</v>
      </c>
      <c r="M85" s="97">
        <f t="shared" si="30"/>
        <v>15.755848323621318</v>
      </c>
      <c r="N85" s="75">
        <f t="shared" si="31"/>
        <v>14.02389255769088</v>
      </c>
      <c r="O85" s="147">
        <f t="shared" si="28"/>
        <v>1.7319557659304383</v>
      </c>
      <c r="Q85" s="54" t="s">
        <v>160</v>
      </c>
    </row>
    <row r="86" spans="1:17" s="1" customFormat="1" ht="15.75" x14ac:dyDescent="0.2">
      <c r="A86" s="101">
        <f t="shared" si="26"/>
        <v>54.814</v>
      </c>
      <c r="B86" s="210" t="s">
        <v>47</v>
      </c>
      <c r="C86" s="206">
        <v>54.814369999999997</v>
      </c>
      <c r="D86" s="131">
        <v>54.814</v>
      </c>
      <c r="E86" s="230">
        <f t="shared" si="27"/>
        <v>99.999324994522425</v>
      </c>
      <c r="F86" s="131">
        <v>25.25</v>
      </c>
      <c r="G86" s="83">
        <f t="shared" si="29"/>
        <v>29.564</v>
      </c>
      <c r="H86" s="308">
        <v>34</v>
      </c>
      <c r="I86" s="230">
        <v>54.500999999999998</v>
      </c>
      <c r="J86" s="308">
        <f t="shared" si="22"/>
        <v>160.2970588235294</v>
      </c>
      <c r="K86" s="131">
        <v>31.68</v>
      </c>
      <c r="L86" s="83">
        <f t="shared" si="23"/>
        <v>22.820999999999998</v>
      </c>
      <c r="M86" s="97">
        <f t="shared" si="30"/>
        <v>9.9428977998321582</v>
      </c>
      <c r="N86" s="75">
        <f t="shared" si="31"/>
        <v>12.546534653465347</v>
      </c>
      <c r="O86" s="147">
        <f t="shared" si="28"/>
        <v>-2.6036368536331889</v>
      </c>
      <c r="Q86" s="54" t="s">
        <v>160</v>
      </c>
    </row>
    <row r="87" spans="1:17" s="1" customFormat="1" ht="15.75" x14ac:dyDescent="0.2">
      <c r="A87" s="101">
        <f t="shared" si="26"/>
        <v>4.7450000000000001</v>
      </c>
      <c r="B87" s="210" t="s">
        <v>48</v>
      </c>
      <c r="C87" s="206">
        <v>6.0743299999999998</v>
      </c>
      <c r="D87" s="131">
        <v>4.7450000000000001</v>
      </c>
      <c r="E87" s="230">
        <f t="shared" si="27"/>
        <v>78.115611104434564</v>
      </c>
      <c r="F87" s="131">
        <v>2.6309999999999998</v>
      </c>
      <c r="G87" s="83">
        <f t="shared" si="29"/>
        <v>2.1140000000000003</v>
      </c>
      <c r="H87" s="308">
        <v>1.8</v>
      </c>
      <c r="I87" s="230">
        <v>3.1949999999999998</v>
      </c>
      <c r="J87" s="308">
        <f t="shared" si="22"/>
        <v>177.5</v>
      </c>
      <c r="K87" s="131">
        <v>2.99</v>
      </c>
      <c r="L87" s="83">
        <f t="shared" si="23"/>
        <v>0.20499999999999963</v>
      </c>
      <c r="M87" s="97">
        <f t="shared" si="30"/>
        <v>6.7334035827186511</v>
      </c>
      <c r="N87" s="75">
        <f t="shared" si="31"/>
        <v>11.364500190041811</v>
      </c>
      <c r="O87" s="147">
        <f t="shared" si="28"/>
        <v>-4.6310966073231601</v>
      </c>
      <c r="Q87" s="54" t="s">
        <v>160</v>
      </c>
    </row>
    <row r="88" spans="1:17" s="1" customFormat="1" ht="15.75" x14ac:dyDescent="0.2">
      <c r="A88" s="101">
        <f t="shared" si="26"/>
        <v>2.0699999999999998</v>
      </c>
      <c r="B88" s="205" t="s">
        <v>49</v>
      </c>
      <c r="C88" s="206">
        <v>3.11</v>
      </c>
      <c r="D88" s="131">
        <v>2.0699999999999998</v>
      </c>
      <c r="E88" s="230">
        <f t="shared" si="27"/>
        <v>66.559485530546624</v>
      </c>
      <c r="F88" s="131">
        <v>0.98299999999999998</v>
      </c>
      <c r="G88" s="83">
        <f t="shared" si="29"/>
        <v>1.0869999999999997</v>
      </c>
      <c r="H88" s="308">
        <v>2.5</v>
      </c>
      <c r="I88" s="230">
        <v>2</v>
      </c>
      <c r="J88" s="308">
        <f t="shared" si="22"/>
        <v>80</v>
      </c>
      <c r="K88" s="131">
        <v>1.468</v>
      </c>
      <c r="L88" s="83">
        <f t="shared" si="23"/>
        <v>0.53200000000000003</v>
      </c>
      <c r="M88" s="95">
        <f t="shared" si="30"/>
        <v>9.6618357487922708</v>
      </c>
      <c r="N88" s="75">
        <f t="shared" si="31"/>
        <v>14.933875890132249</v>
      </c>
      <c r="O88" s="147">
        <f t="shared" si="28"/>
        <v>-5.2720401413399784</v>
      </c>
      <c r="Q88" s="54" t="s">
        <v>160</v>
      </c>
    </row>
    <row r="89" spans="1:17" s="13" customFormat="1" ht="15.75" x14ac:dyDescent="0.25">
      <c r="A89" s="101">
        <f t="shared" si="26"/>
        <v>10.116</v>
      </c>
      <c r="B89" s="208" t="s">
        <v>50</v>
      </c>
      <c r="C89" s="209">
        <v>16.20965</v>
      </c>
      <c r="D89" s="132">
        <f>SUM(D90:D101)</f>
        <v>10.116</v>
      </c>
      <c r="E89" s="237">
        <f t="shared" si="27"/>
        <v>62.407269743640356</v>
      </c>
      <c r="F89" s="229">
        <f>SUM(F90:F101)</f>
        <v>4.0199999999999996</v>
      </c>
      <c r="G89" s="82">
        <f>D89-F89</f>
        <v>6.0960000000000001</v>
      </c>
      <c r="H89" s="307">
        <v>17.125999999999998</v>
      </c>
      <c r="I89" s="237">
        <f>SUM(I90:I101)</f>
        <v>8.9190000000000005</v>
      </c>
      <c r="J89" s="351">
        <f t="shared" si="22"/>
        <v>52.078710732220024</v>
      </c>
      <c r="K89" s="229">
        <f>SUM(K90:K101)</f>
        <v>3.7690000000000001</v>
      </c>
      <c r="L89" s="82">
        <f>SUM(L90:L101)</f>
        <v>5.15</v>
      </c>
      <c r="M89" s="71">
        <f>IF(D89&gt;0,I89/D89*10,"")</f>
        <v>8.816725978647689</v>
      </c>
      <c r="N89" s="21">
        <f>IF(F89&gt;0,K89/F89*10,"")</f>
        <v>9.375621890547265</v>
      </c>
      <c r="O89" s="146">
        <f t="shared" si="28"/>
        <v>-0.55889591189957599</v>
      </c>
      <c r="Q89" s="54" t="s">
        <v>160</v>
      </c>
    </row>
    <row r="90" spans="1:17" s="1" customFormat="1" ht="15.75" x14ac:dyDescent="0.2">
      <c r="A90" s="101">
        <f t="shared" si="26"/>
        <v>1</v>
      </c>
      <c r="B90" s="210" t="s">
        <v>97</v>
      </c>
      <c r="C90" s="206">
        <v>1.04505</v>
      </c>
      <c r="D90" s="131">
        <v>1</v>
      </c>
      <c r="E90" s="230">
        <f t="shared" si="27"/>
        <v>95.689201473613693</v>
      </c>
      <c r="F90" s="131">
        <v>0.61</v>
      </c>
      <c r="G90" s="84">
        <f t="shared" ref="G90:G101" si="32">IFERROR(D90-F90,"")</f>
        <v>0.39</v>
      </c>
      <c r="H90" s="309">
        <v>1.8</v>
      </c>
      <c r="I90" s="230">
        <v>0.83899999999999997</v>
      </c>
      <c r="J90" s="308">
        <f t="shared" si="22"/>
        <v>46.611111111111107</v>
      </c>
      <c r="K90" s="131">
        <v>0.66900000000000004</v>
      </c>
      <c r="L90" s="84">
        <f t="shared" ref="L90:L101" si="33">IFERROR(I90-K90,"")</f>
        <v>0.16999999999999993</v>
      </c>
      <c r="M90" s="97">
        <f t="shared" ref="M90:M101" si="34">IFERROR(IF(D90&gt;0,I90/D90*10,""),"")</f>
        <v>8.39</v>
      </c>
      <c r="N90" s="75">
        <f t="shared" ref="N90:N101" si="35">IFERROR(IF(F90&gt;0,K90/F90*10,""),"")</f>
        <v>10.967213114754099</v>
      </c>
      <c r="O90" s="147">
        <f t="shared" si="28"/>
        <v>-2.5772131147540982</v>
      </c>
      <c r="Q90" s="54" t="s">
        <v>160</v>
      </c>
    </row>
    <row r="91" spans="1:17" s="1" customFormat="1" ht="15" hidden="1" customHeight="1" x14ac:dyDescent="0.2">
      <c r="A91" s="101" t="str">
        <f t="shared" si="26"/>
        <v>x</v>
      </c>
      <c r="B91" s="210" t="s">
        <v>98</v>
      </c>
      <c r="C91" s="206"/>
      <c r="D91" s="131">
        <v>0</v>
      </c>
      <c r="E91" s="230">
        <f t="shared" si="27"/>
        <v>0</v>
      </c>
      <c r="F91" s="131">
        <v>0</v>
      </c>
      <c r="G91" s="83">
        <f t="shared" si="32"/>
        <v>0</v>
      </c>
      <c r="H91" s="308"/>
      <c r="I91" s="230">
        <v>0</v>
      </c>
      <c r="J91" s="308" t="str">
        <f t="shared" si="22"/>
        <v/>
      </c>
      <c r="K91" s="131">
        <v>0</v>
      </c>
      <c r="L91" s="83">
        <f t="shared" si="33"/>
        <v>0</v>
      </c>
      <c r="M91" s="97" t="str">
        <f t="shared" si="34"/>
        <v/>
      </c>
      <c r="N91" s="75" t="str">
        <f t="shared" si="35"/>
        <v/>
      </c>
      <c r="O91" s="147" t="str">
        <f t="shared" si="28"/>
        <v/>
      </c>
      <c r="Q91" s="54" t="s">
        <v>160</v>
      </c>
    </row>
    <row r="92" spans="1:17" s="1" customFormat="1" ht="15.75" x14ac:dyDescent="0.2">
      <c r="A92" s="101">
        <f t="shared" si="26"/>
        <v>6.069</v>
      </c>
      <c r="B92" s="210" t="s">
        <v>61</v>
      </c>
      <c r="C92" s="206">
        <v>11.912100000000001</v>
      </c>
      <c r="D92" s="131">
        <v>6.069</v>
      </c>
      <c r="E92" s="230">
        <f t="shared" si="27"/>
        <v>50.9481955322739</v>
      </c>
      <c r="F92" s="131">
        <v>0.49099999999999999</v>
      </c>
      <c r="G92" s="83">
        <f t="shared" si="32"/>
        <v>5.5780000000000003</v>
      </c>
      <c r="H92" s="308">
        <v>10.526</v>
      </c>
      <c r="I92" s="230">
        <v>4.8470000000000004</v>
      </c>
      <c r="J92" s="308">
        <f t="shared" si="22"/>
        <v>46.047881436443099</v>
      </c>
      <c r="K92" s="131">
        <v>0.53</v>
      </c>
      <c r="L92" s="83">
        <f t="shared" si="33"/>
        <v>4.3170000000000002</v>
      </c>
      <c r="M92" s="97">
        <f t="shared" si="34"/>
        <v>7.9864887131323128</v>
      </c>
      <c r="N92" s="75">
        <f t="shared" si="35"/>
        <v>10.794297352342159</v>
      </c>
      <c r="O92" s="147">
        <f t="shared" si="28"/>
        <v>-2.8078086392098465</v>
      </c>
      <c r="Q92" s="54" t="s">
        <v>160</v>
      </c>
    </row>
    <row r="93" spans="1:17" s="1" customFormat="1" ht="15" hidden="1" customHeight="1" x14ac:dyDescent="0.2">
      <c r="A93" s="101" t="str">
        <f t="shared" si="26"/>
        <v>x</v>
      </c>
      <c r="B93" s="210" t="s">
        <v>136</v>
      </c>
      <c r="C93" s="206"/>
      <c r="D93" s="131" t="s">
        <v>136</v>
      </c>
      <c r="E93" s="230">
        <f t="shared" si="27"/>
        <v>0</v>
      </c>
      <c r="F93" s="131" t="s">
        <v>136</v>
      </c>
      <c r="G93" s="84" t="str">
        <f t="shared" si="32"/>
        <v/>
      </c>
      <c r="H93" s="309"/>
      <c r="I93" s="230" t="s">
        <v>136</v>
      </c>
      <c r="J93" s="308" t="str">
        <f t="shared" si="22"/>
        <v/>
      </c>
      <c r="K93" s="131" t="s">
        <v>136</v>
      </c>
      <c r="L93" s="84" t="str">
        <f t="shared" si="33"/>
        <v/>
      </c>
      <c r="M93" s="97" t="str">
        <f t="shared" si="34"/>
        <v/>
      </c>
      <c r="N93" s="75" t="str">
        <f t="shared" si="35"/>
        <v/>
      </c>
      <c r="O93" s="147" t="str">
        <f t="shared" si="28"/>
        <v/>
      </c>
      <c r="Q93" s="54" t="s">
        <v>160</v>
      </c>
    </row>
    <row r="94" spans="1:17" s="1" customFormat="1" ht="15.75" x14ac:dyDescent="0.2">
      <c r="A94" s="101">
        <f t="shared" si="26"/>
        <v>6.5000000000000002E-2</v>
      </c>
      <c r="B94" s="210" t="s">
        <v>51</v>
      </c>
      <c r="C94" s="206">
        <v>0.27050000000000002</v>
      </c>
      <c r="D94" s="131">
        <v>6.5000000000000002E-2</v>
      </c>
      <c r="E94" s="230">
        <f t="shared" si="27"/>
        <v>24.029574861367838</v>
      </c>
      <c r="F94" s="131">
        <v>0.14299999999999999</v>
      </c>
      <c r="G94" s="83">
        <f t="shared" si="32"/>
        <v>-7.7999999999999986E-2</v>
      </c>
      <c r="H94" s="308">
        <v>0.1</v>
      </c>
      <c r="I94" s="230">
        <v>5.1999999999999998E-2</v>
      </c>
      <c r="J94" s="308">
        <f t="shared" si="22"/>
        <v>51.999999999999993</v>
      </c>
      <c r="K94" s="131">
        <v>0.128</v>
      </c>
      <c r="L94" s="83">
        <f t="shared" si="33"/>
        <v>-7.6000000000000012E-2</v>
      </c>
      <c r="M94" s="97">
        <f t="shared" si="34"/>
        <v>7.9999999999999991</v>
      </c>
      <c r="N94" s="75">
        <f t="shared" si="35"/>
        <v>8.9510489510489517</v>
      </c>
      <c r="O94" s="147">
        <f t="shared" si="28"/>
        <v>-0.9510489510489526</v>
      </c>
      <c r="Q94" s="54" t="s">
        <v>160</v>
      </c>
    </row>
    <row r="95" spans="1:17" s="1" customFormat="1" ht="15" customHeight="1" x14ac:dyDescent="0.2">
      <c r="A95" s="101">
        <f t="shared" si="26"/>
        <v>0.34200000000000003</v>
      </c>
      <c r="B95" s="210" t="s">
        <v>52</v>
      </c>
      <c r="C95" s="206">
        <v>0.34200000000000003</v>
      </c>
      <c r="D95" s="131">
        <v>0.34200000000000003</v>
      </c>
      <c r="E95" s="230">
        <f t="shared" si="27"/>
        <v>100</v>
      </c>
      <c r="F95" s="131">
        <v>0.52</v>
      </c>
      <c r="G95" s="83">
        <f t="shared" si="32"/>
        <v>-0.17799999999999999</v>
      </c>
      <c r="H95" s="308">
        <v>1.2</v>
      </c>
      <c r="I95" s="230">
        <v>0.26900000000000002</v>
      </c>
      <c r="J95" s="308">
        <f t="shared" si="22"/>
        <v>22.416666666666668</v>
      </c>
      <c r="K95" s="131">
        <v>0.878</v>
      </c>
      <c r="L95" s="83">
        <f t="shared" si="33"/>
        <v>-0.60899999999999999</v>
      </c>
      <c r="M95" s="97">
        <f t="shared" si="34"/>
        <v>7.8654970760233924</v>
      </c>
      <c r="N95" s="75">
        <f t="shared" si="35"/>
        <v>16.884615384615383</v>
      </c>
      <c r="O95" s="147">
        <f t="shared" si="28"/>
        <v>-9.0191183085919917</v>
      </c>
      <c r="Q95" s="54" t="s">
        <v>160</v>
      </c>
    </row>
    <row r="96" spans="1:17" s="1" customFormat="1" ht="15.75" x14ac:dyDescent="0.2">
      <c r="A96" s="101">
        <f t="shared" si="26"/>
        <v>2.64</v>
      </c>
      <c r="B96" s="210" t="s">
        <v>53</v>
      </c>
      <c r="C96" s="206">
        <v>2.64</v>
      </c>
      <c r="D96" s="131">
        <v>2.64</v>
      </c>
      <c r="E96" s="230">
        <f t="shared" si="27"/>
        <v>100</v>
      </c>
      <c r="F96" s="131">
        <v>2.2559999999999998</v>
      </c>
      <c r="G96" s="83">
        <f t="shared" si="32"/>
        <v>0.38400000000000034</v>
      </c>
      <c r="H96" s="308">
        <v>3.5</v>
      </c>
      <c r="I96" s="230">
        <v>2.9119999999999999</v>
      </c>
      <c r="J96" s="308">
        <f t="shared" si="22"/>
        <v>83.2</v>
      </c>
      <c r="K96" s="131">
        <v>1.5640000000000001</v>
      </c>
      <c r="L96" s="83">
        <f t="shared" si="33"/>
        <v>1.3479999999999999</v>
      </c>
      <c r="M96" s="97">
        <f t="shared" si="34"/>
        <v>11.030303030303031</v>
      </c>
      <c r="N96" s="75">
        <f t="shared" si="35"/>
        <v>6.9326241134751783</v>
      </c>
      <c r="O96" s="147">
        <f t="shared" si="28"/>
        <v>4.0976789168278529</v>
      </c>
      <c r="Q96" s="54" t="s">
        <v>160</v>
      </c>
    </row>
    <row r="97" spans="1:17" s="1" customFormat="1" ht="15" hidden="1" customHeight="1" x14ac:dyDescent="0.2">
      <c r="A97" s="101" t="str">
        <f t="shared" si="26"/>
        <v>x</v>
      </c>
      <c r="B97" s="210" t="s">
        <v>54</v>
      </c>
      <c r="C97" s="206">
        <v>0</v>
      </c>
      <c r="D97" s="131" t="s">
        <v>136</v>
      </c>
      <c r="E97" s="230">
        <f t="shared" si="27"/>
        <v>0</v>
      </c>
      <c r="F97" s="131" t="s">
        <v>136</v>
      </c>
      <c r="G97" s="83" t="str">
        <f t="shared" si="32"/>
        <v/>
      </c>
      <c r="H97" s="308"/>
      <c r="I97" s="230" t="s">
        <v>136</v>
      </c>
      <c r="J97" s="308" t="str">
        <f t="shared" si="22"/>
        <v/>
      </c>
      <c r="K97" s="131" t="s">
        <v>136</v>
      </c>
      <c r="L97" s="83" t="str">
        <f t="shared" si="33"/>
        <v/>
      </c>
      <c r="M97" s="92" t="str">
        <f t="shared" si="34"/>
        <v/>
      </c>
      <c r="N97" s="75" t="str">
        <f t="shared" si="35"/>
        <v/>
      </c>
      <c r="O97" s="147" t="str">
        <f t="shared" si="28"/>
        <v/>
      </c>
      <c r="Q97" s="54" t="s">
        <v>160</v>
      </c>
    </row>
    <row r="98" spans="1:17" s="1" customFormat="1" ht="15" hidden="1" customHeight="1" x14ac:dyDescent="0.2">
      <c r="A98" s="101" t="str">
        <f t="shared" si="26"/>
        <v>x</v>
      </c>
      <c r="B98" s="210" t="s">
        <v>136</v>
      </c>
      <c r="C98" s="206"/>
      <c r="D98" s="131" t="s">
        <v>136</v>
      </c>
      <c r="E98" s="230">
        <f t="shared" si="27"/>
        <v>0</v>
      </c>
      <c r="F98" s="131" t="s">
        <v>136</v>
      </c>
      <c r="G98" s="83" t="str">
        <f t="shared" si="32"/>
        <v/>
      </c>
      <c r="H98" s="308"/>
      <c r="I98" s="230" t="s">
        <v>136</v>
      </c>
      <c r="J98" s="308" t="str">
        <f t="shared" si="22"/>
        <v/>
      </c>
      <c r="K98" s="131" t="s">
        <v>136</v>
      </c>
      <c r="L98" s="83" t="str">
        <f t="shared" si="33"/>
        <v/>
      </c>
      <c r="M98" s="92" t="str">
        <f t="shared" si="34"/>
        <v/>
      </c>
      <c r="N98" s="75" t="str">
        <f t="shared" si="35"/>
        <v/>
      </c>
      <c r="O98" s="147" t="str">
        <f t="shared" si="28"/>
        <v/>
      </c>
      <c r="Q98" s="54" t="s">
        <v>160</v>
      </c>
    </row>
    <row r="99" spans="1:17" s="1" customFormat="1" ht="15" hidden="1" customHeight="1" x14ac:dyDescent="0.2">
      <c r="A99" s="101" t="str">
        <f t="shared" si="26"/>
        <v>x</v>
      </c>
      <c r="B99" s="210" t="s">
        <v>55</v>
      </c>
      <c r="C99" s="206">
        <v>0</v>
      </c>
      <c r="D99" s="131">
        <v>0</v>
      </c>
      <c r="E99" s="230">
        <f t="shared" si="27"/>
        <v>0</v>
      </c>
      <c r="F99" s="131">
        <v>0</v>
      </c>
      <c r="G99" s="83">
        <f t="shared" si="32"/>
        <v>0</v>
      </c>
      <c r="H99" s="308"/>
      <c r="I99" s="230">
        <v>0</v>
      </c>
      <c r="J99" s="308" t="str">
        <f t="shared" si="22"/>
        <v/>
      </c>
      <c r="K99" s="131">
        <v>0</v>
      </c>
      <c r="L99" s="83">
        <f t="shared" si="33"/>
        <v>0</v>
      </c>
      <c r="M99" s="92" t="str">
        <f t="shared" si="34"/>
        <v/>
      </c>
      <c r="N99" s="75" t="str">
        <f t="shared" si="35"/>
        <v/>
      </c>
      <c r="O99" s="147" t="str">
        <f t="shared" si="28"/>
        <v/>
      </c>
      <c r="Q99" s="54" t="s">
        <v>160</v>
      </c>
    </row>
    <row r="100" spans="1:17" s="1" customFormat="1" ht="15" hidden="1" customHeight="1" x14ac:dyDescent="0.2">
      <c r="A100" s="101" t="str">
        <f t="shared" si="26"/>
        <v>x</v>
      </c>
      <c r="B100" s="210" t="s">
        <v>56</v>
      </c>
      <c r="C100" s="206">
        <v>0</v>
      </c>
      <c r="D100" s="131">
        <v>0</v>
      </c>
      <c r="E100" s="230">
        <f t="shared" si="27"/>
        <v>0</v>
      </c>
      <c r="F100" s="131">
        <v>0</v>
      </c>
      <c r="G100" s="83">
        <f t="shared" si="32"/>
        <v>0</v>
      </c>
      <c r="H100" s="308"/>
      <c r="I100" s="230">
        <v>0</v>
      </c>
      <c r="J100" s="308" t="str">
        <f t="shared" si="22"/>
        <v/>
      </c>
      <c r="K100" s="131">
        <v>0</v>
      </c>
      <c r="L100" s="83">
        <f t="shared" si="33"/>
        <v>0</v>
      </c>
      <c r="M100" s="92" t="str">
        <f t="shared" si="34"/>
        <v/>
      </c>
      <c r="N100" s="75" t="str">
        <f t="shared" si="35"/>
        <v/>
      </c>
      <c r="O100" s="147" t="str">
        <f t="shared" si="28"/>
        <v/>
      </c>
      <c r="Q100" s="54" t="s">
        <v>160</v>
      </c>
    </row>
    <row r="101" spans="1:17" s="1" customFormat="1" ht="15" hidden="1" customHeight="1" x14ac:dyDescent="0.2">
      <c r="A101" s="101" t="str">
        <f t="shared" si="26"/>
        <v>x</v>
      </c>
      <c r="B101" s="213" t="s">
        <v>99</v>
      </c>
      <c r="C101" s="193">
        <v>0</v>
      </c>
      <c r="D101" s="133">
        <v>0</v>
      </c>
      <c r="E101" s="238">
        <f t="shared" si="27"/>
        <v>0</v>
      </c>
      <c r="F101" s="133">
        <v>0</v>
      </c>
      <c r="G101" s="91">
        <f t="shared" si="32"/>
        <v>0</v>
      </c>
      <c r="H101" s="316"/>
      <c r="I101" s="238">
        <v>0</v>
      </c>
      <c r="J101" s="308" t="str">
        <f t="shared" ref="J101" si="36">IFERROR(I101/H101*100,"")</f>
        <v/>
      </c>
      <c r="K101" s="133">
        <v>0</v>
      </c>
      <c r="L101" s="91">
        <f t="shared" si="33"/>
        <v>0</v>
      </c>
      <c r="M101" s="122" t="str">
        <f t="shared" si="34"/>
        <v/>
      </c>
      <c r="N101" s="80" t="str">
        <f t="shared" si="35"/>
        <v/>
      </c>
      <c r="O101" s="148" t="str">
        <f t="shared" si="28"/>
        <v/>
      </c>
      <c r="Q101" s="54" t="s">
        <v>160</v>
      </c>
    </row>
  </sheetData>
  <mergeCells count="6">
    <mergeCell ref="B2:O2"/>
    <mergeCell ref="M3:O3"/>
    <mergeCell ref="B3:B4"/>
    <mergeCell ref="D3:G3"/>
    <mergeCell ref="C3:C4"/>
    <mergeCell ref="H3:L3"/>
  </mergeCells>
  <printOptions horizontalCentered="1"/>
  <pageMargins left="0" right="0" top="0" bottom="0" header="0" footer="0"/>
  <pageSetup paperSize="9" scale="36" orientation="landscape" r:id="rId1"/>
  <rowBreaks count="1" manualBreakCount="1">
    <brk id="52" min="1" max="1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92D050"/>
    <pageSetUpPr fitToPage="1"/>
  </sheetPr>
  <dimension ref="A1:R101"/>
  <sheetViews>
    <sheetView showGridLines="0" showZeros="0" zoomScaleNormal="100" workbookViewId="0">
      <pane xSplit="2" ySplit="5" topLeftCell="C6" activePane="bottomRight" state="frozen"/>
      <selection activeCell="B3" sqref="B3:B4"/>
      <selection pane="topRight" activeCell="B3" sqref="B3:B4"/>
      <selection pane="bottomLeft" activeCell="B3" sqref="B3:B4"/>
      <selection pane="bottomRight" activeCell="B3" sqref="B3:B4"/>
    </sheetView>
  </sheetViews>
  <sheetFormatPr defaultColWidth="9.140625" defaultRowHeight="15" x14ac:dyDescent="0.2"/>
  <cols>
    <col min="1" max="1" width="9.140625" style="7" hidden="1" customWidth="1"/>
    <col min="2" max="2" width="33" style="7" customWidth="1"/>
    <col min="3" max="3" width="15.28515625" style="7" customWidth="1"/>
    <col min="4" max="4" width="10.7109375" style="7" customWidth="1"/>
    <col min="5" max="5" width="11.85546875" style="7" customWidth="1"/>
    <col min="6" max="7" width="10.7109375" style="7" customWidth="1"/>
    <col min="8" max="8" width="23.42578125" style="7" customWidth="1"/>
    <col min="9" max="9" width="11.42578125" style="7" customWidth="1"/>
    <col min="10" max="10" width="12.140625" style="7" customWidth="1"/>
    <col min="11" max="11" width="10.7109375" style="7" customWidth="1"/>
    <col min="12" max="12" width="11.7109375" style="7" customWidth="1"/>
    <col min="13" max="13" width="9.42578125" style="7" customWidth="1"/>
    <col min="14" max="14" width="8.5703125" style="7" customWidth="1"/>
    <col min="15" max="15" width="10.7109375" style="7" customWidth="1"/>
    <col min="16" max="16" width="22.7109375" style="7" customWidth="1"/>
    <col min="17" max="17" width="23.7109375" style="7" hidden="1" customWidth="1"/>
    <col min="18" max="18" width="18.85546875" style="7" customWidth="1"/>
    <col min="19" max="16384" width="9.140625" style="7"/>
  </cols>
  <sheetData>
    <row r="1" spans="1:18" ht="16.5" customHeight="1" x14ac:dyDescent="0.2">
      <c r="B1" s="381" t="s">
        <v>75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114"/>
      <c r="Q1" s="109"/>
      <c r="R1" s="177">
        <v>44092</v>
      </c>
    </row>
    <row r="2" spans="1:18" ht="16.5" customHeight="1" x14ac:dyDescent="0.2">
      <c r="B2" s="364" t="s">
        <v>171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111" t="s">
        <v>119</v>
      </c>
    </row>
    <row r="3" spans="1:18" s="8" customFormat="1" ht="33.75" customHeight="1" x14ac:dyDescent="0.2">
      <c r="B3" s="358" t="s">
        <v>0</v>
      </c>
      <c r="C3" s="365" t="s">
        <v>164</v>
      </c>
      <c r="D3" s="373" t="s">
        <v>147</v>
      </c>
      <c r="E3" s="374"/>
      <c r="F3" s="375"/>
      <c r="G3" s="375"/>
      <c r="H3" s="382" t="s">
        <v>148</v>
      </c>
      <c r="I3" s="376"/>
      <c r="J3" s="376"/>
      <c r="K3" s="376"/>
      <c r="L3" s="383"/>
      <c r="M3" s="370" t="s">
        <v>146</v>
      </c>
      <c r="N3" s="371"/>
      <c r="O3" s="372"/>
      <c r="P3" s="111" t="s">
        <v>131</v>
      </c>
      <c r="Q3" s="7"/>
    </row>
    <row r="4" spans="1:18" s="8" customFormat="1" ht="46.5" customHeight="1" x14ac:dyDescent="0.2">
      <c r="B4" s="359"/>
      <c r="C4" s="366"/>
      <c r="D4" s="187" t="s">
        <v>166</v>
      </c>
      <c r="E4" s="215" t="s">
        <v>165</v>
      </c>
      <c r="F4" s="192" t="s">
        <v>163</v>
      </c>
      <c r="G4" s="294" t="s">
        <v>167</v>
      </c>
      <c r="H4" s="326" t="s">
        <v>168</v>
      </c>
      <c r="I4" s="333" t="s">
        <v>166</v>
      </c>
      <c r="J4" s="352" t="s">
        <v>169</v>
      </c>
      <c r="K4" s="192" t="s">
        <v>163</v>
      </c>
      <c r="L4" s="192" t="s">
        <v>167</v>
      </c>
      <c r="M4" s="198" t="s">
        <v>166</v>
      </c>
      <c r="N4" s="192" t="s">
        <v>163</v>
      </c>
      <c r="O4" s="192" t="s">
        <v>167</v>
      </c>
      <c r="P4" s="115" t="s">
        <v>155</v>
      </c>
    </row>
    <row r="5" spans="1:18" s="54" customFormat="1" ht="15.75" x14ac:dyDescent="0.25">
      <c r="A5" s="101">
        <f>IF(OR(D5="",D5=0),"x",D5)</f>
        <v>579.68399999999997</v>
      </c>
      <c r="B5" s="199" t="s">
        <v>1</v>
      </c>
      <c r="C5" s="272">
        <v>1027.0056763</v>
      </c>
      <c r="D5" s="200">
        <f>D6+D25+D36+D45+D53+D68+D75+D89</f>
        <v>579.68399999999997</v>
      </c>
      <c r="E5" s="235">
        <f>IFERROR(D5/C5*100,0)</f>
        <v>56.444089198068625</v>
      </c>
      <c r="F5" s="234">
        <f>F6+F25+F36+F45+F53+F68+F75+F89</f>
        <v>701.46799999999985</v>
      </c>
      <c r="G5" s="81">
        <f t="shared" ref="G5:G24" si="0">IFERROR(D5-F5,"")</f>
        <v>-121.78399999999988</v>
      </c>
      <c r="H5" s="306">
        <v>41578.342000000004</v>
      </c>
      <c r="I5" s="235">
        <f>I6+I25+I36+I45+I53+I68+I75+I89</f>
        <v>26021.847999999994</v>
      </c>
      <c r="J5" s="306">
        <f t="shared" ref="J5:J36" si="1">IFERROR(I5/H5*100,"")</f>
        <v>62.585102599810241</v>
      </c>
      <c r="K5" s="234">
        <f>K6+K25+K36+K45+K53+K68+K75+K89</f>
        <v>27081.46</v>
      </c>
      <c r="L5" s="81">
        <f t="shared" ref="L5:L36" si="2">IFERROR((I5-K5),"")</f>
        <v>-1059.6120000000046</v>
      </c>
      <c r="M5" s="202">
        <f t="shared" ref="M5:M36" si="3">IFERROR(IF(D5&gt;0,I5/D5*10,""),"")</f>
        <v>448.89712326025892</v>
      </c>
      <c r="N5" s="72">
        <f t="shared" ref="N5:N24" si="4">IFERROR(IF(F5&gt;0,K5/F5*10,""),"")</f>
        <v>386.06835949751098</v>
      </c>
      <c r="O5" s="216">
        <f>IFERROR(M5-N5,"")</f>
        <v>62.82876376274794</v>
      </c>
      <c r="P5" s="123" t="str">
        <f>IF(L5&gt;K5,"проверка","")</f>
        <v/>
      </c>
      <c r="Q5" s="54" t="s">
        <v>160</v>
      </c>
    </row>
    <row r="6" spans="1:18" s="13" customFormat="1" ht="15.75" x14ac:dyDescent="0.25">
      <c r="A6" s="101">
        <f t="shared" ref="A6:A69" si="5">IF(OR(D6="",D6=0),"x",D6)</f>
        <v>260.791</v>
      </c>
      <c r="B6" s="203" t="s">
        <v>2</v>
      </c>
      <c r="C6" s="204">
        <v>554.46436000000006</v>
      </c>
      <c r="D6" s="194">
        <f>SUM(D7:D24)</f>
        <v>260.791</v>
      </c>
      <c r="E6" s="236">
        <f t="shared" ref="E6:E69" si="6">IFERROR(D6/C6*100,0)</f>
        <v>47.034763424650052</v>
      </c>
      <c r="F6" s="229">
        <f>SUM(F7:F24)</f>
        <v>361.93399999999997</v>
      </c>
      <c r="G6" s="82">
        <f t="shared" si="0"/>
        <v>-101.14299999999997</v>
      </c>
      <c r="H6" s="307">
        <v>22108.700000000004</v>
      </c>
      <c r="I6" s="236">
        <f>SUM(I7:I24)</f>
        <v>11523.809999999998</v>
      </c>
      <c r="J6" s="307">
        <f t="shared" si="1"/>
        <v>52.123417478187292</v>
      </c>
      <c r="K6" s="229">
        <f>SUM(K7:K24)</f>
        <v>13464.504000000001</v>
      </c>
      <c r="L6" s="82">
        <f t="shared" si="2"/>
        <v>-1940.6940000000031</v>
      </c>
      <c r="M6" s="94">
        <f t="shared" si="3"/>
        <v>441.87912926443005</v>
      </c>
      <c r="N6" s="73">
        <f t="shared" si="4"/>
        <v>372.01545033072335</v>
      </c>
      <c r="O6" s="139">
        <f t="shared" ref="O6:O69" si="7">IFERROR(M6-N6,"")</f>
        <v>69.863678933706694</v>
      </c>
      <c r="P6" s="123" t="str">
        <f t="shared" ref="P6:P69" si="8">IF(L6&gt;K6,"проверка","")</f>
        <v/>
      </c>
      <c r="Q6" s="54" t="s">
        <v>160</v>
      </c>
    </row>
    <row r="7" spans="1:18" s="1" customFormat="1" ht="15.75" x14ac:dyDescent="0.25">
      <c r="A7" s="101">
        <f t="shared" si="5"/>
        <v>21.635000000000002</v>
      </c>
      <c r="B7" s="205" t="s">
        <v>3</v>
      </c>
      <c r="C7" s="206">
        <v>58.66939</v>
      </c>
      <c r="D7" s="195">
        <v>21.635000000000002</v>
      </c>
      <c r="E7" s="230">
        <f t="shared" si="6"/>
        <v>36.876129102416101</v>
      </c>
      <c r="F7" s="230">
        <v>34.953000000000003</v>
      </c>
      <c r="G7" s="83">
        <f t="shared" si="0"/>
        <v>-13.318000000000001</v>
      </c>
      <c r="H7" s="308">
        <v>2306.8000000000002</v>
      </c>
      <c r="I7" s="230">
        <v>1094.432</v>
      </c>
      <c r="J7" s="308">
        <f t="shared" si="1"/>
        <v>47.443731576209466</v>
      </c>
      <c r="K7" s="131">
        <v>1465.877</v>
      </c>
      <c r="L7" s="83">
        <f t="shared" si="2"/>
        <v>-371.44499999999994</v>
      </c>
      <c r="M7" s="95">
        <f t="shared" si="3"/>
        <v>505.86179801247971</v>
      </c>
      <c r="N7" s="74">
        <f t="shared" si="4"/>
        <v>419.38517437702052</v>
      </c>
      <c r="O7" s="140">
        <f t="shared" si="7"/>
        <v>86.476623635459191</v>
      </c>
      <c r="P7" s="123" t="str">
        <f t="shared" si="8"/>
        <v/>
      </c>
      <c r="Q7" s="54" t="s">
        <v>160</v>
      </c>
    </row>
    <row r="8" spans="1:18" s="1" customFormat="1" ht="15.75" x14ac:dyDescent="0.25">
      <c r="A8" s="101">
        <f t="shared" si="5"/>
        <v>2.86</v>
      </c>
      <c r="B8" s="205" t="s">
        <v>4</v>
      </c>
      <c r="C8" s="206">
        <v>5.1479999999999997</v>
      </c>
      <c r="D8" s="195">
        <v>2.86</v>
      </c>
      <c r="E8" s="230">
        <f t="shared" si="6"/>
        <v>55.555555555555557</v>
      </c>
      <c r="F8" s="230">
        <v>3.5219999999999998</v>
      </c>
      <c r="G8" s="83">
        <f t="shared" si="0"/>
        <v>-0.66199999999999992</v>
      </c>
      <c r="H8" s="308">
        <v>171.2</v>
      </c>
      <c r="I8" s="230">
        <v>75.599999999999994</v>
      </c>
      <c r="J8" s="308">
        <f t="shared" si="1"/>
        <v>44.158878504672899</v>
      </c>
      <c r="K8" s="131">
        <v>120.893</v>
      </c>
      <c r="L8" s="83">
        <f t="shared" si="2"/>
        <v>-45.293000000000006</v>
      </c>
      <c r="M8" s="95">
        <f t="shared" si="3"/>
        <v>264.33566433566432</v>
      </c>
      <c r="N8" s="74">
        <f t="shared" si="4"/>
        <v>343.25099375354915</v>
      </c>
      <c r="O8" s="99">
        <f t="shared" si="7"/>
        <v>-78.915329417884834</v>
      </c>
      <c r="P8" s="123" t="str">
        <f t="shared" si="8"/>
        <v/>
      </c>
      <c r="Q8" s="54" t="s">
        <v>160</v>
      </c>
    </row>
    <row r="9" spans="1:18" s="1" customFormat="1" ht="15" hidden="1" customHeight="1" x14ac:dyDescent="0.25">
      <c r="A9" s="101" t="str">
        <f t="shared" si="5"/>
        <v>x</v>
      </c>
      <c r="B9" s="205" t="s">
        <v>5</v>
      </c>
      <c r="C9" s="206"/>
      <c r="D9" s="195">
        <v>0</v>
      </c>
      <c r="E9" s="230">
        <f t="shared" si="6"/>
        <v>0</v>
      </c>
      <c r="F9" s="230">
        <v>0</v>
      </c>
      <c r="G9" s="83">
        <f t="shared" si="0"/>
        <v>0</v>
      </c>
      <c r="H9" s="308"/>
      <c r="I9" s="230">
        <v>0</v>
      </c>
      <c r="J9" s="308" t="str">
        <f t="shared" si="1"/>
        <v/>
      </c>
      <c r="K9" s="131">
        <v>0</v>
      </c>
      <c r="L9" s="83">
        <f t="shared" si="2"/>
        <v>0</v>
      </c>
      <c r="M9" s="95" t="str">
        <f t="shared" si="3"/>
        <v/>
      </c>
      <c r="N9" s="74" t="str">
        <f t="shared" si="4"/>
        <v/>
      </c>
      <c r="O9" s="99" t="str">
        <f t="shared" si="7"/>
        <v/>
      </c>
      <c r="P9" s="123" t="str">
        <f t="shared" si="8"/>
        <v/>
      </c>
      <c r="Q9" s="54" t="s">
        <v>160</v>
      </c>
    </row>
    <row r="10" spans="1:18" s="1" customFormat="1" ht="15.75" x14ac:dyDescent="0.25">
      <c r="A10" s="101">
        <f t="shared" si="5"/>
        <v>53.2</v>
      </c>
      <c r="B10" s="205" t="s">
        <v>6</v>
      </c>
      <c r="C10" s="206">
        <v>120.06847</v>
      </c>
      <c r="D10" s="195">
        <v>53.2</v>
      </c>
      <c r="E10" s="230">
        <f t="shared" si="6"/>
        <v>44.308051897388218</v>
      </c>
      <c r="F10" s="230">
        <v>80.91</v>
      </c>
      <c r="G10" s="83">
        <f t="shared" si="0"/>
        <v>-27.709999999999994</v>
      </c>
      <c r="H10" s="308">
        <v>4672.3999999999996</v>
      </c>
      <c r="I10" s="230">
        <v>2494.1</v>
      </c>
      <c r="J10" s="308">
        <f t="shared" si="1"/>
        <v>53.379419570242284</v>
      </c>
      <c r="K10" s="131">
        <v>2859.3</v>
      </c>
      <c r="L10" s="83">
        <f t="shared" si="2"/>
        <v>-365.20000000000027</v>
      </c>
      <c r="M10" s="95">
        <f t="shared" si="3"/>
        <v>468.81578947368416</v>
      </c>
      <c r="N10" s="74">
        <f t="shared" si="4"/>
        <v>353.39265850945503</v>
      </c>
      <c r="O10" s="99">
        <f t="shared" si="7"/>
        <v>115.42313096422913</v>
      </c>
      <c r="P10" s="123" t="str">
        <f t="shared" si="8"/>
        <v/>
      </c>
      <c r="Q10" s="54" t="s">
        <v>160</v>
      </c>
    </row>
    <row r="11" spans="1:18" s="1" customFormat="1" ht="15" hidden="1" customHeight="1" x14ac:dyDescent="0.25">
      <c r="A11" s="101" t="str">
        <f t="shared" si="5"/>
        <v>x</v>
      </c>
      <c r="B11" s="205" t="s">
        <v>7</v>
      </c>
      <c r="C11" s="206"/>
      <c r="D11" s="195">
        <v>0</v>
      </c>
      <c r="E11" s="230">
        <f t="shared" si="6"/>
        <v>0</v>
      </c>
      <c r="F11" s="230">
        <v>0</v>
      </c>
      <c r="G11" s="83">
        <f t="shared" si="0"/>
        <v>0</v>
      </c>
      <c r="H11" s="308"/>
      <c r="I11" s="230">
        <v>0</v>
      </c>
      <c r="J11" s="308" t="str">
        <f t="shared" si="1"/>
        <v/>
      </c>
      <c r="K11" s="131">
        <v>0</v>
      </c>
      <c r="L11" s="83">
        <f t="shared" si="2"/>
        <v>0</v>
      </c>
      <c r="M11" s="95" t="str">
        <f t="shared" si="3"/>
        <v/>
      </c>
      <c r="N11" s="74" t="str">
        <f t="shared" si="4"/>
        <v/>
      </c>
      <c r="O11" s="99" t="str">
        <f t="shared" si="7"/>
        <v/>
      </c>
      <c r="P11" s="123" t="str">
        <f t="shared" si="8"/>
        <v/>
      </c>
      <c r="Q11" s="54" t="s">
        <v>160</v>
      </c>
    </row>
    <row r="12" spans="1:18" s="1" customFormat="1" ht="15" hidden="1" customHeight="1" x14ac:dyDescent="0.25">
      <c r="A12" s="101" t="str">
        <f t="shared" si="5"/>
        <v>x</v>
      </c>
      <c r="B12" s="205" t="s">
        <v>8</v>
      </c>
      <c r="C12" s="206"/>
      <c r="D12" s="195">
        <v>0</v>
      </c>
      <c r="E12" s="230">
        <f t="shared" si="6"/>
        <v>0</v>
      </c>
      <c r="F12" s="230">
        <v>0</v>
      </c>
      <c r="G12" s="83">
        <f t="shared" si="0"/>
        <v>0</v>
      </c>
      <c r="H12" s="308"/>
      <c r="I12" s="230">
        <v>0</v>
      </c>
      <c r="J12" s="308" t="str">
        <f t="shared" si="1"/>
        <v/>
      </c>
      <c r="K12" s="131">
        <v>0</v>
      </c>
      <c r="L12" s="83">
        <f t="shared" si="2"/>
        <v>0</v>
      </c>
      <c r="M12" s="95" t="str">
        <f t="shared" si="3"/>
        <v/>
      </c>
      <c r="N12" s="74" t="str">
        <f t="shared" si="4"/>
        <v/>
      </c>
      <c r="O12" s="99" t="str">
        <f t="shared" si="7"/>
        <v/>
      </c>
      <c r="P12" s="123" t="str">
        <f t="shared" si="8"/>
        <v/>
      </c>
      <c r="Q12" s="54" t="s">
        <v>160</v>
      </c>
    </row>
    <row r="13" spans="1:18" s="1" customFormat="1" ht="15" hidden="1" customHeight="1" x14ac:dyDescent="0.25">
      <c r="A13" s="101" t="str">
        <f t="shared" si="5"/>
        <v>x</v>
      </c>
      <c r="B13" s="205" t="s">
        <v>9</v>
      </c>
      <c r="C13" s="206"/>
      <c r="D13" s="195">
        <v>0</v>
      </c>
      <c r="E13" s="230">
        <f t="shared" si="6"/>
        <v>0</v>
      </c>
      <c r="F13" s="230">
        <v>0</v>
      </c>
      <c r="G13" s="83">
        <f t="shared" si="0"/>
        <v>0</v>
      </c>
      <c r="H13" s="308"/>
      <c r="I13" s="230">
        <v>0</v>
      </c>
      <c r="J13" s="308" t="str">
        <f t="shared" si="1"/>
        <v/>
      </c>
      <c r="K13" s="131">
        <v>0</v>
      </c>
      <c r="L13" s="83">
        <f t="shared" si="2"/>
        <v>0</v>
      </c>
      <c r="M13" s="95" t="str">
        <f t="shared" si="3"/>
        <v/>
      </c>
      <c r="N13" s="74" t="str">
        <f t="shared" si="4"/>
        <v/>
      </c>
      <c r="O13" s="99" t="str">
        <f t="shared" si="7"/>
        <v/>
      </c>
      <c r="P13" s="123" t="str">
        <f t="shared" si="8"/>
        <v/>
      </c>
      <c r="Q13" s="54" t="s">
        <v>160</v>
      </c>
    </row>
    <row r="14" spans="1:18" s="1" customFormat="1" ht="15.75" x14ac:dyDescent="0.25">
      <c r="A14" s="101">
        <f t="shared" si="5"/>
        <v>52.5</v>
      </c>
      <c r="B14" s="205" t="s">
        <v>10</v>
      </c>
      <c r="C14" s="206">
        <v>94.596599999999995</v>
      </c>
      <c r="D14" s="195">
        <v>52.5</v>
      </c>
      <c r="E14" s="230">
        <f t="shared" si="6"/>
        <v>55.498823424943389</v>
      </c>
      <c r="F14" s="230">
        <v>69.27</v>
      </c>
      <c r="G14" s="83">
        <f t="shared" si="0"/>
        <v>-16.769999999999996</v>
      </c>
      <c r="H14" s="308">
        <v>4350</v>
      </c>
      <c r="I14" s="230">
        <v>2446.1999999999998</v>
      </c>
      <c r="J14" s="308">
        <f t="shared" si="1"/>
        <v>56.234482758620686</v>
      </c>
      <c r="K14" s="131">
        <v>2701.25</v>
      </c>
      <c r="L14" s="83">
        <f t="shared" si="2"/>
        <v>-255.05000000000018</v>
      </c>
      <c r="M14" s="95">
        <f t="shared" si="3"/>
        <v>465.94285714285712</v>
      </c>
      <c r="N14" s="74">
        <f t="shared" si="4"/>
        <v>389.95957846109428</v>
      </c>
      <c r="O14" s="99">
        <f t="shared" si="7"/>
        <v>75.98327868176284</v>
      </c>
      <c r="P14" s="123" t="str">
        <f t="shared" si="8"/>
        <v/>
      </c>
      <c r="Q14" s="54" t="s">
        <v>160</v>
      </c>
    </row>
    <row r="15" spans="1:18" s="1" customFormat="1" ht="15.75" x14ac:dyDescent="0.25">
      <c r="A15" s="101">
        <f t="shared" si="5"/>
        <v>46.6</v>
      </c>
      <c r="B15" s="205" t="s">
        <v>11</v>
      </c>
      <c r="C15" s="206">
        <v>111.7257</v>
      </c>
      <c r="D15" s="195">
        <v>46.6</v>
      </c>
      <c r="E15" s="230">
        <f t="shared" si="6"/>
        <v>41.709293385496807</v>
      </c>
      <c r="F15" s="230">
        <v>73</v>
      </c>
      <c r="G15" s="83">
        <f t="shared" si="0"/>
        <v>-26.4</v>
      </c>
      <c r="H15" s="308">
        <v>4000</v>
      </c>
      <c r="I15" s="230">
        <v>1950.9</v>
      </c>
      <c r="J15" s="308">
        <f t="shared" si="1"/>
        <v>48.772500000000001</v>
      </c>
      <c r="K15" s="131">
        <v>2554.1999999999998</v>
      </c>
      <c r="L15" s="83">
        <f t="shared" si="2"/>
        <v>-603.29999999999973</v>
      </c>
      <c r="M15" s="95">
        <f t="shared" si="3"/>
        <v>418.6480686695279</v>
      </c>
      <c r="N15" s="74">
        <f t="shared" si="4"/>
        <v>349.89041095890406</v>
      </c>
      <c r="O15" s="99">
        <f t="shared" si="7"/>
        <v>68.757657710623846</v>
      </c>
      <c r="P15" s="123" t="str">
        <f t="shared" si="8"/>
        <v/>
      </c>
      <c r="Q15" s="54" t="s">
        <v>160</v>
      </c>
    </row>
    <row r="16" spans="1:18" s="1" customFormat="1" ht="15" hidden="1" customHeight="1" x14ac:dyDescent="0.25">
      <c r="A16" s="101" t="str">
        <f t="shared" si="5"/>
        <v>x</v>
      </c>
      <c r="B16" s="205" t="s">
        <v>58</v>
      </c>
      <c r="C16" s="206"/>
      <c r="D16" s="195">
        <v>0</v>
      </c>
      <c r="E16" s="230">
        <f t="shared" si="6"/>
        <v>0</v>
      </c>
      <c r="F16" s="230">
        <v>0</v>
      </c>
      <c r="G16" s="83">
        <f t="shared" si="0"/>
        <v>0</v>
      </c>
      <c r="H16" s="308"/>
      <c r="I16" s="230">
        <v>0</v>
      </c>
      <c r="J16" s="308" t="str">
        <f t="shared" si="1"/>
        <v/>
      </c>
      <c r="K16" s="131">
        <v>0</v>
      </c>
      <c r="L16" s="83">
        <f t="shared" si="2"/>
        <v>0</v>
      </c>
      <c r="M16" s="95" t="str">
        <f t="shared" si="3"/>
        <v/>
      </c>
      <c r="N16" s="74" t="str">
        <f t="shared" si="4"/>
        <v/>
      </c>
      <c r="O16" s="99" t="str">
        <f t="shared" si="7"/>
        <v/>
      </c>
      <c r="P16" s="123" t="str">
        <f t="shared" si="8"/>
        <v/>
      </c>
      <c r="Q16" s="54" t="s">
        <v>160</v>
      </c>
    </row>
    <row r="17" spans="1:17" s="1" customFormat="1" ht="15.75" x14ac:dyDescent="0.25">
      <c r="A17" s="101">
        <f t="shared" si="5"/>
        <v>24.74</v>
      </c>
      <c r="B17" s="205" t="s">
        <v>12</v>
      </c>
      <c r="C17" s="206">
        <v>48.117199999999997</v>
      </c>
      <c r="D17" s="195">
        <v>24.74</v>
      </c>
      <c r="E17" s="230">
        <f t="shared" si="6"/>
        <v>51.416125626595068</v>
      </c>
      <c r="F17" s="230">
        <v>29.58</v>
      </c>
      <c r="G17" s="83">
        <f t="shared" si="0"/>
        <v>-4.84</v>
      </c>
      <c r="H17" s="308">
        <v>1950</v>
      </c>
      <c r="I17" s="230">
        <v>969.59</v>
      </c>
      <c r="J17" s="308">
        <f t="shared" si="1"/>
        <v>49.722564102564107</v>
      </c>
      <c r="K17" s="131">
        <v>1186.6600000000001</v>
      </c>
      <c r="L17" s="83">
        <f t="shared" si="2"/>
        <v>-217.07000000000005</v>
      </c>
      <c r="M17" s="95">
        <f t="shared" si="3"/>
        <v>391.91188358932902</v>
      </c>
      <c r="N17" s="74">
        <f t="shared" si="4"/>
        <v>401.16970926301565</v>
      </c>
      <c r="O17" s="99">
        <f t="shared" si="7"/>
        <v>-9.2578256736866251</v>
      </c>
      <c r="P17" s="123" t="str">
        <f t="shared" si="8"/>
        <v/>
      </c>
      <c r="Q17" s="54" t="s">
        <v>160</v>
      </c>
    </row>
    <row r="18" spans="1:17" s="1" customFormat="1" ht="15.75" x14ac:dyDescent="0.25">
      <c r="A18" s="101">
        <f t="shared" si="5"/>
        <v>3.8580000000000001</v>
      </c>
      <c r="B18" s="205" t="s">
        <v>13</v>
      </c>
      <c r="C18" s="206">
        <v>7.33</v>
      </c>
      <c r="D18" s="195">
        <v>3.8580000000000001</v>
      </c>
      <c r="E18" s="230">
        <f t="shared" si="6"/>
        <v>52.633015006821282</v>
      </c>
      <c r="F18" s="230">
        <v>5.399</v>
      </c>
      <c r="G18" s="83">
        <f t="shared" si="0"/>
        <v>-1.5409999999999999</v>
      </c>
      <c r="H18" s="308">
        <v>274.89999999999998</v>
      </c>
      <c r="I18" s="230">
        <v>161.31800000000001</v>
      </c>
      <c r="J18" s="308">
        <f t="shared" si="1"/>
        <v>58.682429974536198</v>
      </c>
      <c r="K18" s="131">
        <v>174.84899999999999</v>
      </c>
      <c r="L18" s="83">
        <f t="shared" si="2"/>
        <v>-13.530999999999977</v>
      </c>
      <c r="M18" s="95">
        <f t="shared" si="3"/>
        <v>418.13893208916539</v>
      </c>
      <c r="N18" s="74">
        <f t="shared" si="4"/>
        <v>323.85441748471942</v>
      </c>
      <c r="O18" s="99">
        <f t="shared" si="7"/>
        <v>94.284514604445974</v>
      </c>
      <c r="P18" s="123" t="str">
        <f t="shared" si="8"/>
        <v/>
      </c>
      <c r="Q18" s="54" t="s">
        <v>160</v>
      </c>
    </row>
    <row r="19" spans="1:17" s="1" customFormat="1" ht="15" hidden="1" customHeight="1" x14ac:dyDescent="0.25">
      <c r="A19" s="101" t="str">
        <f t="shared" si="5"/>
        <v>x</v>
      </c>
      <c r="B19" s="205" t="s">
        <v>14</v>
      </c>
      <c r="C19" s="206"/>
      <c r="D19" s="195">
        <v>0</v>
      </c>
      <c r="E19" s="230">
        <f t="shared" si="6"/>
        <v>0</v>
      </c>
      <c r="F19" s="230">
        <v>0</v>
      </c>
      <c r="G19" s="83">
        <f t="shared" si="0"/>
        <v>0</v>
      </c>
      <c r="H19" s="308"/>
      <c r="I19" s="230">
        <v>0</v>
      </c>
      <c r="J19" s="308" t="str">
        <f t="shared" si="1"/>
        <v/>
      </c>
      <c r="K19" s="131">
        <v>0</v>
      </c>
      <c r="L19" s="83">
        <f t="shared" si="2"/>
        <v>0</v>
      </c>
      <c r="M19" s="95" t="str">
        <f t="shared" si="3"/>
        <v/>
      </c>
      <c r="N19" s="74" t="str">
        <f t="shared" si="4"/>
        <v/>
      </c>
      <c r="O19" s="99" t="str">
        <f t="shared" si="7"/>
        <v/>
      </c>
      <c r="P19" s="123" t="str">
        <f t="shared" si="8"/>
        <v/>
      </c>
      <c r="Q19" s="54" t="s">
        <v>160</v>
      </c>
    </row>
    <row r="20" spans="1:17" s="1" customFormat="1" ht="15.75" x14ac:dyDescent="0.25">
      <c r="A20" s="101">
        <f t="shared" si="5"/>
        <v>53.898000000000003</v>
      </c>
      <c r="B20" s="205" t="s">
        <v>15</v>
      </c>
      <c r="C20" s="206">
        <v>104.86799999999999</v>
      </c>
      <c r="D20" s="195">
        <v>53.898000000000003</v>
      </c>
      <c r="E20" s="230">
        <f t="shared" si="6"/>
        <v>51.39604073692643</v>
      </c>
      <c r="F20" s="230">
        <v>62.3</v>
      </c>
      <c r="G20" s="83">
        <f t="shared" si="0"/>
        <v>-8.4019999999999939</v>
      </c>
      <c r="H20" s="308">
        <v>4221.8999999999996</v>
      </c>
      <c r="I20" s="230">
        <v>2257.37</v>
      </c>
      <c r="J20" s="308">
        <f t="shared" si="1"/>
        <v>53.46810677656979</v>
      </c>
      <c r="K20" s="131">
        <v>2280.875</v>
      </c>
      <c r="L20" s="83">
        <f t="shared" si="2"/>
        <v>-23.505000000000109</v>
      </c>
      <c r="M20" s="95">
        <f t="shared" si="3"/>
        <v>418.82259081969642</v>
      </c>
      <c r="N20" s="74">
        <f t="shared" si="4"/>
        <v>366.11155698234347</v>
      </c>
      <c r="O20" s="99">
        <f t="shared" si="7"/>
        <v>52.711033837352943</v>
      </c>
      <c r="P20" s="123" t="str">
        <f t="shared" si="8"/>
        <v/>
      </c>
      <c r="Q20" s="54" t="s">
        <v>160</v>
      </c>
    </row>
    <row r="21" spans="1:17" s="1" customFormat="1" ht="15" hidden="1" customHeight="1" x14ac:dyDescent="0.25">
      <c r="A21" s="101" t="str">
        <f t="shared" si="5"/>
        <v>x</v>
      </c>
      <c r="B21" s="205" t="s">
        <v>16</v>
      </c>
      <c r="C21" s="206"/>
      <c r="D21" s="195">
        <v>0</v>
      </c>
      <c r="E21" s="230">
        <f t="shared" si="6"/>
        <v>0</v>
      </c>
      <c r="F21" s="230">
        <v>0</v>
      </c>
      <c r="G21" s="83">
        <f t="shared" si="0"/>
        <v>0</v>
      </c>
      <c r="H21" s="308"/>
      <c r="I21" s="230">
        <v>0</v>
      </c>
      <c r="J21" s="308" t="str">
        <f t="shared" si="1"/>
        <v/>
      </c>
      <c r="K21" s="131">
        <v>0</v>
      </c>
      <c r="L21" s="83">
        <f t="shared" si="2"/>
        <v>0</v>
      </c>
      <c r="M21" s="95" t="str">
        <f t="shared" si="3"/>
        <v/>
      </c>
      <c r="N21" s="74" t="str">
        <f t="shared" si="4"/>
        <v/>
      </c>
      <c r="O21" s="99" t="str">
        <f t="shared" si="7"/>
        <v/>
      </c>
      <c r="P21" s="123" t="str">
        <f t="shared" si="8"/>
        <v/>
      </c>
      <c r="Q21" s="54" t="s">
        <v>160</v>
      </c>
    </row>
    <row r="22" spans="1:17" s="1" customFormat="1" ht="15.75" x14ac:dyDescent="0.25">
      <c r="A22" s="101">
        <f t="shared" si="5"/>
        <v>1.5</v>
      </c>
      <c r="B22" s="205" t="s">
        <v>17</v>
      </c>
      <c r="C22" s="206">
        <v>3.9409999999999998</v>
      </c>
      <c r="D22" s="195">
        <v>1.5</v>
      </c>
      <c r="E22" s="230">
        <f t="shared" si="6"/>
        <v>38.061405734585129</v>
      </c>
      <c r="F22" s="230">
        <v>3</v>
      </c>
      <c r="G22" s="83">
        <f t="shared" si="0"/>
        <v>-1.5</v>
      </c>
      <c r="H22" s="308">
        <v>161.5</v>
      </c>
      <c r="I22" s="230">
        <v>74.3</v>
      </c>
      <c r="J22" s="308">
        <f t="shared" si="1"/>
        <v>46.006191950464391</v>
      </c>
      <c r="K22" s="131">
        <v>120.6</v>
      </c>
      <c r="L22" s="83">
        <f t="shared" si="2"/>
        <v>-46.3</v>
      </c>
      <c r="M22" s="95">
        <f t="shared" si="3"/>
        <v>495.33333333333331</v>
      </c>
      <c r="N22" s="74">
        <f t="shared" si="4"/>
        <v>401.99999999999994</v>
      </c>
      <c r="O22" s="99">
        <f t="shared" si="7"/>
        <v>93.333333333333371</v>
      </c>
      <c r="P22" s="123" t="str">
        <f t="shared" si="8"/>
        <v/>
      </c>
      <c r="Q22" s="54" t="s">
        <v>160</v>
      </c>
    </row>
    <row r="23" spans="1:17" s="1" customFormat="1" ht="15" hidden="1" customHeight="1" x14ac:dyDescent="0.25">
      <c r="A23" s="101" t="str">
        <f t="shared" si="5"/>
        <v>x</v>
      </c>
      <c r="B23" s="205" t="s">
        <v>18</v>
      </c>
      <c r="C23" s="206"/>
      <c r="D23" s="195">
        <v>0</v>
      </c>
      <c r="E23" s="230">
        <f t="shared" si="6"/>
        <v>0</v>
      </c>
      <c r="F23" s="230">
        <v>0</v>
      </c>
      <c r="G23" s="83">
        <f t="shared" si="0"/>
        <v>0</v>
      </c>
      <c r="H23" s="308"/>
      <c r="I23" s="230">
        <v>0</v>
      </c>
      <c r="J23" s="308" t="str">
        <f t="shared" si="1"/>
        <v/>
      </c>
      <c r="K23" s="131">
        <v>0</v>
      </c>
      <c r="L23" s="83">
        <f t="shared" si="2"/>
        <v>0</v>
      </c>
      <c r="M23" s="95" t="str">
        <f t="shared" si="3"/>
        <v/>
      </c>
      <c r="N23" s="74" t="str">
        <f t="shared" si="4"/>
        <v/>
      </c>
      <c r="O23" s="99" t="str">
        <f t="shared" si="7"/>
        <v/>
      </c>
      <c r="P23" s="123" t="str">
        <f t="shared" si="8"/>
        <v/>
      </c>
      <c r="Q23" s="54" t="s">
        <v>160</v>
      </c>
    </row>
    <row r="24" spans="1:17" s="1" customFormat="1" ht="15" hidden="1" customHeight="1" x14ac:dyDescent="0.25">
      <c r="A24" s="101" t="str">
        <f t="shared" si="5"/>
        <v>x</v>
      </c>
      <c r="B24" s="205" t="s">
        <v>152</v>
      </c>
      <c r="C24" s="206"/>
      <c r="D24" s="195" t="s">
        <v>136</v>
      </c>
      <c r="E24" s="230">
        <f t="shared" si="6"/>
        <v>0</v>
      </c>
      <c r="F24" s="230" t="s">
        <v>136</v>
      </c>
      <c r="G24" s="83" t="str">
        <f t="shared" si="0"/>
        <v/>
      </c>
      <c r="H24" s="308"/>
      <c r="I24" s="230" t="s">
        <v>136</v>
      </c>
      <c r="J24" s="308" t="str">
        <f t="shared" si="1"/>
        <v/>
      </c>
      <c r="K24" s="131" t="s">
        <v>136</v>
      </c>
      <c r="L24" s="83" t="str">
        <f t="shared" si="2"/>
        <v/>
      </c>
      <c r="M24" s="95" t="str">
        <f t="shared" si="3"/>
        <v/>
      </c>
      <c r="N24" s="74" t="str">
        <f t="shared" si="4"/>
        <v/>
      </c>
      <c r="O24" s="99" t="str">
        <f t="shared" si="7"/>
        <v/>
      </c>
      <c r="P24" s="123" t="str">
        <f t="shared" si="8"/>
        <v/>
      </c>
      <c r="Q24" s="54" t="s">
        <v>160</v>
      </c>
    </row>
    <row r="25" spans="1:17" s="13" customFormat="1" ht="15.75" hidden="1" customHeight="1" x14ac:dyDescent="0.25">
      <c r="A25" s="101" t="str">
        <f t="shared" si="5"/>
        <v>x</v>
      </c>
      <c r="B25" s="203" t="s">
        <v>19</v>
      </c>
      <c r="C25" s="204">
        <v>2.0000000000000001E-4</v>
      </c>
      <c r="D25" s="194">
        <f>SUM(D26:D35)</f>
        <v>0</v>
      </c>
      <c r="E25" s="236">
        <f t="shared" si="6"/>
        <v>0</v>
      </c>
      <c r="F25" s="231">
        <f>SUM(F26:F35)</f>
        <v>0</v>
      </c>
      <c r="G25" s="82">
        <f>D25-F25</f>
        <v>0</v>
      </c>
      <c r="H25" s="307">
        <v>0</v>
      </c>
      <c r="I25" s="236">
        <f>SUM(I26:I35)</f>
        <v>0</v>
      </c>
      <c r="J25" s="351" t="str">
        <f t="shared" si="1"/>
        <v/>
      </c>
      <c r="K25" s="229">
        <f>SUM(K26:K35)</f>
        <v>0</v>
      </c>
      <c r="L25" s="82">
        <f t="shared" si="2"/>
        <v>0</v>
      </c>
      <c r="M25" s="94" t="str">
        <f t="shared" si="3"/>
        <v/>
      </c>
      <c r="N25" s="73" t="str">
        <f>IF(F25&gt;0,K25/F25*10,"")</f>
        <v/>
      </c>
      <c r="O25" s="99" t="str">
        <f t="shared" si="7"/>
        <v/>
      </c>
      <c r="P25" s="123" t="str">
        <f t="shared" si="8"/>
        <v/>
      </c>
      <c r="Q25" s="54" t="s">
        <v>160</v>
      </c>
    </row>
    <row r="26" spans="1:17" s="1" customFormat="1" ht="15" hidden="1" customHeight="1" x14ac:dyDescent="0.25">
      <c r="A26" s="101" t="str">
        <f t="shared" si="5"/>
        <v>x</v>
      </c>
      <c r="B26" s="205" t="s">
        <v>137</v>
      </c>
      <c r="C26" s="206"/>
      <c r="D26" s="195">
        <v>0</v>
      </c>
      <c r="E26" s="230">
        <f t="shared" si="6"/>
        <v>0</v>
      </c>
      <c r="F26" s="230">
        <v>0</v>
      </c>
      <c r="G26" s="84">
        <f t="shared" ref="G26:G74" si="9">IFERROR(D26-F26,"")</f>
        <v>0</v>
      </c>
      <c r="H26" s="309"/>
      <c r="I26" s="230">
        <v>0</v>
      </c>
      <c r="J26" s="308" t="str">
        <f t="shared" si="1"/>
        <v/>
      </c>
      <c r="K26" s="131">
        <v>0</v>
      </c>
      <c r="L26" s="84">
        <f t="shared" si="2"/>
        <v>0</v>
      </c>
      <c r="M26" s="95" t="str">
        <f t="shared" si="3"/>
        <v/>
      </c>
      <c r="N26" s="75" t="str">
        <f t="shared" ref="N26:N57" si="10">IFERROR(IF(F26&gt;0,K26/F26*10,""),"")</f>
        <v/>
      </c>
      <c r="O26" s="98" t="str">
        <f t="shared" si="7"/>
        <v/>
      </c>
      <c r="P26" s="123" t="str">
        <f t="shared" si="8"/>
        <v/>
      </c>
      <c r="Q26" s="54" t="s">
        <v>160</v>
      </c>
    </row>
    <row r="27" spans="1:17" s="1" customFormat="1" ht="15" hidden="1" customHeight="1" x14ac:dyDescent="0.25">
      <c r="A27" s="101" t="str">
        <f t="shared" si="5"/>
        <v>x</v>
      </c>
      <c r="B27" s="205" t="s">
        <v>20</v>
      </c>
      <c r="C27" s="206"/>
      <c r="D27" s="195">
        <v>0</v>
      </c>
      <c r="E27" s="230">
        <f t="shared" si="6"/>
        <v>0</v>
      </c>
      <c r="F27" s="230">
        <v>0</v>
      </c>
      <c r="G27" s="84">
        <f t="shared" si="9"/>
        <v>0</v>
      </c>
      <c r="H27" s="309"/>
      <c r="I27" s="230">
        <v>0</v>
      </c>
      <c r="J27" s="308" t="str">
        <f t="shared" si="1"/>
        <v/>
      </c>
      <c r="K27" s="131">
        <v>0</v>
      </c>
      <c r="L27" s="84">
        <f t="shared" si="2"/>
        <v>0</v>
      </c>
      <c r="M27" s="95" t="str">
        <f t="shared" si="3"/>
        <v/>
      </c>
      <c r="N27" s="75" t="str">
        <f t="shared" si="10"/>
        <v/>
      </c>
      <c r="O27" s="141" t="str">
        <f t="shared" si="7"/>
        <v/>
      </c>
      <c r="P27" s="123" t="str">
        <f t="shared" si="8"/>
        <v/>
      </c>
      <c r="Q27" s="54" t="s">
        <v>161</v>
      </c>
    </row>
    <row r="28" spans="1:17" s="1" customFormat="1" ht="15" hidden="1" customHeight="1" x14ac:dyDescent="0.25">
      <c r="A28" s="101" t="str">
        <f t="shared" si="5"/>
        <v>x</v>
      </c>
      <c r="B28" s="205" t="s">
        <v>21</v>
      </c>
      <c r="C28" s="206"/>
      <c r="D28" s="195">
        <v>0</v>
      </c>
      <c r="E28" s="230">
        <f t="shared" si="6"/>
        <v>0</v>
      </c>
      <c r="F28" s="230">
        <v>0</v>
      </c>
      <c r="G28" s="84">
        <f t="shared" si="9"/>
        <v>0</v>
      </c>
      <c r="H28" s="309"/>
      <c r="I28" s="230">
        <v>0</v>
      </c>
      <c r="J28" s="308" t="str">
        <f t="shared" si="1"/>
        <v/>
      </c>
      <c r="K28" s="131">
        <v>0</v>
      </c>
      <c r="L28" s="84">
        <f t="shared" si="2"/>
        <v>0</v>
      </c>
      <c r="M28" s="95" t="str">
        <f t="shared" si="3"/>
        <v/>
      </c>
      <c r="N28" s="75" t="str">
        <f t="shared" si="10"/>
        <v/>
      </c>
      <c r="O28" s="141" t="str">
        <f t="shared" si="7"/>
        <v/>
      </c>
      <c r="P28" s="123" t="str">
        <f t="shared" si="8"/>
        <v/>
      </c>
      <c r="Q28" s="54" t="s">
        <v>161</v>
      </c>
    </row>
    <row r="29" spans="1:17" s="1" customFormat="1" ht="15" hidden="1" customHeight="1" x14ac:dyDescent="0.25">
      <c r="A29" s="101" t="str">
        <f t="shared" si="5"/>
        <v>x</v>
      </c>
      <c r="B29" s="205" t="s">
        <v>136</v>
      </c>
      <c r="C29" s="206"/>
      <c r="D29" s="195" t="s">
        <v>136</v>
      </c>
      <c r="E29" s="230">
        <f t="shared" si="6"/>
        <v>0</v>
      </c>
      <c r="F29" s="230" t="s">
        <v>136</v>
      </c>
      <c r="G29" s="84" t="str">
        <f t="shared" si="9"/>
        <v/>
      </c>
      <c r="H29" s="309"/>
      <c r="I29" s="230" t="s">
        <v>136</v>
      </c>
      <c r="J29" s="308" t="str">
        <f t="shared" si="1"/>
        <v/>
      </c>
      <c r="K29" s="131" t="s">
        <v>136</v>
      </c>
      <c r="L29" s="84" t="str">
        <f t="shared" si="2"/>
        <v/>
      </c>
      <c r="M29" s="95" t="str">
        <f t="shared" si="3"/>
        <v/>
      </c>
      <c r="N29" s="75" t="str">
        <f t="shared" si="10"/>
        <v/>
      </c>
      <c r="O29" s="141" t="str">
        <f t="shared" si="7"/>
        <v/>
      </c>
      <c r="P29" s="123" t="str">
        <f t="shared" si="8"/>
        <v/>
      </c>
      <c r="Q29" s="54" t="s">
        <v>160</v>
      </c>
    </row>
    <row r="30" spans="1:17" s="1" customFormat="1" ht="15" hidden="1" customHeight="1" x14ac:dyDescent="0.25">
      <c r="A30" s="101" t="str">
        <f t="shared" si="5"/>
        <v>x</v>
      </c>
      <c r="B30" s="205" t="s">
        <v>22</v>
      </c>
      <c r="C30" s="206"/>
      <c r="D30" s="195">
        <v>0</v>
      </c>
      <c r="E30" s="230">
        <f t="shared" si="6"/>
        <v>0</v>
      </c>
      <c r="F30" s="230">
        <v>0</v>
      </c>
      <c r="G30" s="83">
        <f t="shared" si="9"/>
        <v>0</v>
      </c>
      <c r="H30" s="308"/>
      <c r="I30" s="230">
        <v>0</v>
      </c>
      <c r="J30" s="308" t="str">
        <f t="shared" si="1"/>
        <v/>
      </c>
      <c r="K30" s="131">
        <v>0</v>
      </c>
      <c r="L30" s="83">
        <f t="shared" si="2"/>
        <v>0</v>
      </c>
      <c r="M30" s="95" t="str">
        <f t="shared" si="3"/>
        <v/>
      </c>
      <c r="N30" s="74" t="str">
        <f t="shared" si="10"/>
        <v/>
      </c>
      <c r="O30" s="141" t="str">
        <f t="shared" si="7"/>
        <v/>
      </c>
      <c r="P30" s="123" t="str">
        <f t="shared" si="8"/>
        <v/>
      </c>
      <c r="Q30" s="54" t="s">
        <v>160</v>
      </c>
    </row>
    <row r="31" spans="1:17" s="1" customFormat="1" ht="15" hidden="1" customHeight="1" x14ac:dyDescent="0.25">
      <c r="A31" s="101" t="str">
        <f t="shared" si="5"/>
        <v>x</v>
      </c>
      <c r="B31" s="205" t="s">
        <v>83</v>
      </c>
      <c r="C31" s="206"/>
      <c r="D31" s="195">
        <v>0</v>
      </c>
      <c r="E31" s="230">
        <f t="shared" si="6"/>
        <v>0</v>
      </c>
      <c r="F31" s="230">
        <v>0</v>
      </c>
      <c r="G31" s="84">
        <f t="shared" si="9"/>
        <v>0</v>
      </c>
      <c r="H31" s="309"/>
      <c r="I31" s="230">
        <v>0</v>
      </c>
      <c r="J31" s="308" t="str">
        <f t="shared" si="1"/>
        <v/>
      </c>
      <c r="K31" s="131">
        <v>0</v>
      </c>
      <c r="L31" s="84">
        <f t="shared" si="2"/>
        <v>0</v>
      </c>
      <c r="M31" s="95" t="str">
        <f t="shared" si="3"/>
        <v/>
      </c>
      <c r="N31" s="75" t="str">
        <f t="shared" si="10"/>
        <v/>
      </c>
      <c r="O31" s="99" t="str">
        <f t="shared" si="7"/>
        <v/>
      </c>
      <c r="P31" s="123" t="str">
        <f t="shared" si="8"/>
        <v/>
      </c>
      <c r="Q31" s="54" t="s">
        <v>160</v>
      </c>
    </row>
    <row r="32" spans="1:17" s="1" customFormat="1" ht="15" hidden="1" customHeight="1" x14ac:dyDescent="0.25">
      <c r="A32" s="101" t="str">
        <f t="shared" si="5"/>
        <v>x</v>
      </c>
      <c r="B32" s="205" t="s">
        <v>23</v>
      </c>
      <c r="C32" s="206"/>
      <c r="D32" s="195">
        <v>0</v>
      </c>
      <c r="E32" s="230">
        <f t="shared" si="6"/>
        <v>0</v>
      </c>
      <c r="F32" s="230">
        <v>0</v>
      </c>
      <c r="G32" s="83">
        <f t="shared" si="9"/>
        <v>0</v>
      </c>
      <c r="H32" s="308"/>
      <c r="I32" s="230">
        <v>0</v>
      </c>
      <c r="J32" s="308" t="str">
        <f t="shared" si="1"/>
        <v/>
      </c>
      <c r="K32" s="131">
        <v>0</v>
      </c>
      <c r="L32" s="83">
        <f t="shared" si="2"/>
        <v>0</v>
      </c>
      <c r="M32" s="95" t="str">
        <f t="shared" si="3"/>
        <v/>
      </c>
      <c r="N32" s="74" t="str">
        <f t="shared" si="10"/>
        <v/>
      </c>
      <c r="O32" s="141" t="str">
        <f t="shared" si="7"/>
        <v/>
      </c>
      <c r="P32" s="123" t="str">
        <f t="shared" si="8"/>
        <v/>
      </c>
      <c r="Q32" s="54" t="s">
        <v>160</v>
      </c>
    </row>
    <row r="33" spans="1:17" s="1" customFormat="1" ht="15" hidden="1" customHeight="1" x14ac:dyDescent="0.25">
      <c r="A33" s="101" t="str">
        <f t="shared" si="5"/>
        <v>x</v>
      </c>
      <c r="B33" s="205" t="s">
        <v>24</v>
      </c>
      <c r="C33" s="206"/>
      <c r="D33" s="195">
        <v>0</v>
      </c>
      <c r="E33" s="230">
        <f t="shared" si="6"/>
        <v>0</v>
      </c>
      <c r="F33" s="230">
        <v>0</v>
      </c>
      <c r="G33" s="84">
        <f t="shared" si="9"/>
        <v>0</v>
      </c>
      <c r="H33" s="309"/>
      <c r="I33" s="230">
        <v>0</v>
      </c>
      <c r="J33" s="308" t="str">
        <f t="shared" si="1"/>
        <v/>
      </c>
      <c r="K33" s="131">
        <v>0</v>
      </c>
      <c r="L33" s="84">
        <f t="shared" si="2"/>
        <v>0</v>
      </c>
      <c r="M33" s="95" t="str">
        <f t="shared" si="3"/>
        <v/>
      </c>
      <c r="N33" s="75" t="str">
        <f t="shared" si="10"/>
        <v/>
      </c>
      <c r="O33" s="99" t="str">
        <f t="shared" si="7"/>
        <v/>
      </c>
      <c r="P33" s="123" t="str">
        <f t="shared" si="8"/>
        <v/>
      </c>
      <c r="Q33" s="54" t="s">
        <v>160</v>
      </c>
    </row>
    <row r="34" spans="1:17" s="1" customFormat="1" ht="15" hidden="1" customHeight="1" x14ac:dyDescent="0.25">
      <c r="A34" s="101" t="str">
        <f t="shared" si="5"/>
        <v>x</v>
      </c>
      <c r="B34" s="205" t="s">
        <v>25</v>
      </c>
      <c r="C34" s="206"/>
      <c r="D34" s="195">
        <v>0</v>
      </c>
      <c r="E34" s="230">
        <f t="shared" si="6"/>
        <v>0</v>
      </c>
      <c r="F34" s="230">
        <v>0</v>
      </c>
      <c r="G34" s="84">
        <f t="shared" si="9"/>
        <v>0</v>
      </c>
      <c r="H34" s="309"/>
      <c r="I34" s="230">
        <v>0</v>
      </c>
      <c r="J34" s="308" t="str">
        <f t="shared" si="1"/>
        <v/>
      </c>
      <c r="K34" s="131">
        <v>0</v>
      </c>
      <c r="L34" s="84">
        <f t="shared" si="2"/>
        <v>0</v>
      </c>
      <c r="M34" s="95" t="str">
        <f t="shared" si="3"/>
        <v/>
      </c>
      <c r="N34" s="75" t="str">
        <f t="shared" si="10"/>
        <v/>
      </c>
      <c r="O34" s="141" t="str">
        <f t="shared" si="7"/>
        <v/>
      </c>
      <c r="P34" s="123" t="str">
        <f t="shared" si="8"/>
        <v/>
      </c>
      <c r="Q34" s="54" t="s">
        <v>160</v>
      </c>
    </row>
    <row r="35" spans="1:17" s="1" customFormat="1" ht="15" hidden="1" customHeight="1" x14ac:dyDescent="0.25">
      <c r="A35" s="101" t="str">
        <f t="shared" si="5"/>
        <v>x</v>
      </c>
      <c r="B35" s="205" t="s">
        <v>26</v>
      </c>
      <c r="C35" s="206">
        <v>2.0000000000000001E-4</v>
      </c>
      <c r="D35" s="195">
        <v>0</v>
      </c>
      <c r="E35" s="230">
        <f t="shared" si="6"/>
        <v>0</v>
      </c>
      <c r="F35" s="230">
        <v>0</v>
      </c>
      <c r="G35" s="83">
        <f t="shared" si="9"/>
        <v>0</v>
      </c>
      <c r="H35" s="308"/>
      <c r="I35" s="230">
        <v>0</v>
      </c>
      <c r="J35" s="308" t="str">
        <f t="shared" si="1"/>
        <v/>
      </c>
      <c r="K35" s="131">
        <v>0</v>
      </c>
      <c r="L35" s="83">
        <f t="shared" si="2"/>
        <v>0</v>
      </c>
      <c r="M35" s="95" t="str">
        <f t="shared" si="3"/>
        <v/>
      </c>
      <c r="N35" s="74" t="str">
        <f t="shared" si="10"/>
        <v/>
      </c>
      <c r="O35" s="141" t="str">
        <f t="shared" si="7"/>
        <v/>
      </c>
      <c r="P35" s="123" t="str">
        <f t="shared" si="8"/>
        <v/>
      </c>
      <c r="Q35" s="54" t="s">
        <v>160</v>
      </c>
    </row>
    <row r="36" spans="1:17" s="13" customFormat="1" ht="15.75" x14ac:dyDescent="0.25">
      <c r="A36" s="101">
        <f t="shared" si="5"/>
        <v>140.178</v>
      </c>
      <c r="B36" s="203" t="s">
        <v>59</v>
      </c>
      <c r="C36" s="204">
        <v>206.36908629999999</v>
      </c>
      <c r="D36" s="194">
        <f>SUM(D37:D44)</f>
        <v>140.178</v>
      </c>
      <c r="E36" s="236">
        <f t="shared" si="6"/>
        <v>67.925871317868996</v>
      </c>
      <c r="F36" s="130">
        <f>SUM(F37:F44)</f>
        <v>132.49099999999999</v>
      </c>
      <c r="G36" s="82">
        <f t="shared" si="9"/>
        <v>7.6870000000000118</v>
      </c>
      <c r="H36" s="307">
        <v>9328.1</v>
      </c>
      <c r="I36" s="236">
        <f>SUM(I37:I44)</f>
        <v>7426.0140000000001</v>
      </c>
      <c r="J36" s="351">
        <f t="shared" si="1"/>
        <v>79.609073659158881</v>
      </c>
      <c r="K36" s="229">
        <f>SUM(K37:K44)</f>
        <v>6465.5259999999998</v>
      </c>
      <c r="L36" s="82">
        <f t="shared" si="2"/>
        <v>960.48800000000028</v>
      </c>
      <c r="M36" s="94">
        <f t="shared" si="3"/>
        <v>529.75602448315715</v>
      </c>
      <c r="N36" s="73">
        <f t="shared" si="10"/>
        <v>487.99737340649557</v>
      </c>
      <c r="O36" s="99">
        <f t="shared" si="7"/>
        <v>41.758651076661579</v>
      </c>
      <c r="P36" s="123" t="str">
        <f t="shared" si="8"/>
        <v/>
      </c>
      <c r="Q36" s="54" t="s">
        <v>160</v>
      </c>
    </row>
    <row r="37" spans="1:17" s="17" customFormat="1" ht="15" hidden="1" customHeight="1" x14ac:dyDescent="0.25">
      <c r="A37" s="101" t="str">
        <f t="shared" si="5"/>
        <v>x</v>
      </c>
      <c r="B37" s="205" t="s">
        <v>84</v>
      </c>
      <c r="C37" s="206"/>
      <c r="D37" s="195">
        <v>0</v>
      </c>
      <c r="E37" s="230">
        <f t="shared" si="6"/>
        <v>0</v>
      </c>
      <c r="F37" s="230">
        <v>0</v>
      </c>
      <c r="G37" s="84">
        <f t="shared" si="9"/>
        <v>0</v>
      </c>
      <c r="H37" s="309"/>
      <c r="I37" s="230">
        <v>0</v>
      </c>
      <c r="J37" s="308" t="str">
        <f t="shared" ref="J37:J68" si="11">IFERROR(I37/H37*100,"")</f>
        <v/>
      </c>
      <c r="K37" s="131">
        <v>0</v>
      </c>
      <c r="L37" s="84">
        <f t="shared" ref="L37:L68" si="12">IFERROR((I37-K37),"")</f>
        <v>0</v>
      </c>
      <c r="M37" s="95" t="str">
        <f t="shared" ref="M37:M68" si="13">IFERROR(IF(D37&gt;0,I37/D37*10,""),"")</f>
        <v/>
      </c>
      <c r="N37" s="75" t="str">
        <f t="shared" si="10"/>
        <v/>
      </c>
      <c r="O37" s="98" t="str">
        <f t="shared" si="7"/>
        <v/>
      </c>
      <c r="P37" s="123" t="str">
        <f t="shared" si="8"/>
        <v/>
      </c>
      <c r="Q37" s="54" t="s">
        <v>160</v>
      </c>
    </row>
    <row r="38" spans="1:17" s="1" customFormat="1" ht="15" hidden="1" customHeight="1" x14ac:dyDescent="0.25">
      <c r="A38" s="101" t="str">
        <f t="shared" si="5"/>
        <v>x</v>
      </c>
      <c r="B38" s="205" t="s">
        <v>85</v>
      </c>
      <c r="C38" s="206"/>
      <c r="D38" s="195">
        <v>0</v>
      </c>
      <c r="E38" s="230">
        <f t="shared" si="6"/>
        <v>0</v>
      </c>
      <c r="F38" s="230">
        <v>0</v>
      </c>
      <c r="G38" s="84">
        <f t="shared" si="9"/>
        <v>0</v>
      </c>
      <c r="H38" s="309"/>
      <c r="I38" s="230">
        <v>0</v>
      </c>
      <c r="J38" s="308" t="str">
        <f t="shared" si="11"/>
        <v/>
      </c>
      <c r="K38" s="131">
        <v>0</v>
      </c>
      <c r="L38" s="84">
        <f t="shared" si="12"/>
        <v>0</v>
      </c>
      <c r="M38" s="95" t="str">
        <f t="shared" si="13"/>
        <v/>
      </c>
      <c r="N38" s="75" t="str">
        <f t="shared" si="10"/>
        <v/>
      </c>
      <c r="O38" s="141" t="str">
        <f t="shared" si="7"/>
        <v/>
      </c>
      <c r="P38" s="123" t="str">
        <f t="shared" si="8"/>
        <v/>
      </c>
      <c r="Q38" s="54" t="s">
        <v>160</v>
      </c>
    </row>
    <row r="39" spans="1:17" s="3" customFormat="1" ht="15" hidden="1" customHeight="1" x14ac:dyDescent="0.25">
      <c r="A39" s="101" t="str">
        <f t="shared" si="5"/>
        <v>x</v>
      </c>
      <c r="B39" s="207" t="s">
        <v>63</v>
      </c>
      <c r="C39" s="206"/>
      <c r="D39" s="195">
        <v>0</v>
      </c>
      <c r="E39" s="230">
        <f t="shared" si="6"/>
        <v>0</v>
      </c>
      <c r="F39" s="230">
        <v>0</v>
      </c>
      <c r="G39" s="85">
        <f t="shared" si="9"/>
        <v>0</v>
      </c>
      <c r="H39" s="310"/>
      <c r="I39" s="230">
        <v>0</v>
      </c>
      <c r="J39" s="308" t="str">
        <f t="shared" si="11"/>
        <v/>
      </c>
      <c r="K39" s="131">
        <v>0</v>
      </c>
      <c r="L39" s="85">
        <f t="shared" si="12"/>
        <v>0</v>
      </c>
      <c r="M39" s="96" t="str">
        <f t="shared" si="13"/>
        <v/>
      </c>
      <c r="N39" s="75" t="str">
        <f t="shared" si="10"/>
        <v/>
      </c>
      <c r="O39" s="141" t="str">
        <f t="shared" si="7"/>
        <v/>
      </c>
      <c r="P39" s="123" t="str">
        <f t="shared" si="8"/>
        <v/>
      </c>
      <c r="Q39" s="54" t="s">
        <v>160</v>
      </c>
    </row>
    <row r="40" spans="1:17" s="1" customFormat="1" ht="15.75" x14ac:dyDescent="0.25">
      <c r="A40" s="101">
        <f t="shared" si="5"/>
        <v>130.1</v>
      </c>
      <c r="B40" s="205" t="s">
        <v>27</v>
      </c>
      <c r="C40" s="206">
        <v>188.13071629999999</v>
      </c>
      <c r="D40" s="195">
        <v>130.1</v>
      </c>
      <c r="E40" s="230">
        <f t="shared" si="6"/>
        <v>69.154044888947254</v>
      </c>
      <c r="F40" s="230">
        <v>121.6</v>
      </c>
      <c r="G40" s="84">
        <f t="shared" si="9"/>
        <v>8.5</v>
      </c>
      <c r="H40" s="309">
        <v>8585.1</v>
      </c>
      <c r="I40" s="230">
        <v>6947.3</v>
      </c>
      <c r="J40" s="308">
        <f t="shared" si="11"/>
        <v>80.922761528695062</v>
      </c>
      <c r="K40" s="131">
        <v>5959.9</v>
      </c>
      <c r="L40" s="84">
        <f t="shared" si="12"/>
        <v>987.40000000000055</v>
      </c>
      <c r="M40" s="95">
        <f t="shared" si="13"/>
        <v>533.99692544196773</v>
      </c>
      <c r="N40" s="75">
        <f t="shared" si="10"/>
        <v>490.12335526315786</v>
      </c>
      <c r="O40" s="141">
        <f t="shared" si="7"/>
        <v>43.873570178809871</v>
      </c>
      <c r="P40" s="123" t="str">
        <f t="shared" si="8"/>
        <v/>
      </c>
      <c r="Q40" s="54" t="s">
        <v>160</v>
      </c>
    </row>
    <row r="41" spans="1:17" s="1" customFormat="1" ht="15" hidden="1" customHeight="1" x14ac:dyDescent="0.25">
      <c r="A41" s="101" t="str">
        <f t="shared" si="5"/>
        <v>x</v>
      </c>
      <c r="B41" s="205" t="s">
        <v>28</v>
      </c>
      <c r="C41" s="206"/>
      <c r="D41" s="195">
        <v>0</v>
      </c>
      <c r="E41" s="230">
        <f t="shared" si="6"/>
        <v>0</v>
      </c>
      <c r="F41" s="230">
        <v>0</v>
      </c>
      <c r="G41" s="83">
        <f t="shared" si="9"/>
        <v>0</v>
      </c>
      <c r="H41" s="308"/>
      <c r="I41" s="230">
        <v>0</v>
      </c>
      <c r="J41" s="308" t="str">
        <f t="shared" si="11"/>
        <v/>
      </c>
      <c r="K41" s="131">
        <v>0</v>
      </c>
      <c r="L41" s="83">
        <f t="shared" si="12"/>
        <v>0</v>
      </c>
      <c r="M41" s="95" t="str">
        <f t="shared" si="13"/>
        <v/>
      </c>
      <c r="N41" s="74" t="str">
        <f t="shared" si="10"/>
        <v/>
      </c>
      <c r="O41" s="141" t="str">
        <f t="shared" si="7"/>
        <v/>
      </c>
      <c r="P41" s="123" t="str">
        <f t="shared" si="8"/>
        <v/>
      </c>
      <c r="Q41" s="54" t="s">
        <v>160</v>
      </c>
    </row>
    <row r="42" spans="1:17" s="1" customFormat="1" ht="15.75" hidden="1" x14ac:dyDescent="0.25">
      <c r="A42" s="101" t="str">
        <f t="shared" si="5"/>
        <v>x</v>
      </c>
      <c r="B42" s="205" t="s">
        <v>29</v>
      </c>
      <c r="C42" s="220">
        <v>1.6279999999999999</v>
      </c>
      <c r="D42" s="195">
        <v>0</v>
      </c>
      <c r="E42" s="230">
        <f t="shared" si="6"/>
        <v>0</v>
      </c>
      <c r="F42" s="230">
        <v>1.55</v>
      </c>
      <c r="G42" s="83">
        <f t="shared" si="9"/>
        <v>-1.55</v>
      </c>
      <c r="H42" s="308">
        <v>45</v>
      </c>
      <c r="I42" s="230">
        <v>0</v>
      </c>
      <c r="J42" s="308">
        <f t="shared" si="11"/>
        <v>0</v>
      </c>
      <c r="K42" s="131">
        <v>58.2</v>
      </c>
      <c r="L42" s="83">
        <f t="shared" si="12"/>
        <v>-58.2</v>
      </c>
      <c r="M42" s="95" t="str">
        <f t="shared" si="13"/>
        <v/>
      </c>
      <c r="N42" s="75">
        <f t="shared" si="10"/>
        <v>375.48387096774195</v>
      </c>
      <c r="O42" s="99" t="str">
        <f t="shared" si="7"/>
        <v/>
      </c>
      <c r="P42" s="123" t="str">
        <f t="shared" si="8"/>
        <v/>
      </c>
      <c r="Q42" s="54" t="s">
        <v>160</v>
      </c>
    </row>
    <row r="43" spans="1:17" s="1" customFormat="1" ht="15.75" x14ac:dyDescent="0.25">
      <c r="A43" s="101">
        <f t="shared" si="5"/>
        <v>10.077999999999999</v>
      </c>
      <c r="B43" s="205" t="s">
        <v>30</v>
      </c>
      <c r="C43" s="206">
        <v>16.61037</v>
      </c>
      <c r="D43" s="195">
        <v>10.077999999999999</v>
      </c>
      <c r="E43" s="230">
        <f t="shared" si="6"/>
        <v>60.672941060313526</v>
      </c>
      <c r="F43" s="230">
        <v>9.3409999999999993</v>
      </c>
      <c r="G43" s="84">
        <f t="shared" si="9"/>
        <v>0.7370000000000001</v>
      </c>
      <c r="H43" s="309">
        <v>698</v>
      </c>
      <c r="I43" s="230">
        <v>478.714</v>
      </c>
      <c r="J43" s="308">
        <f t="shared" si="11"/>
        <v>68.583667621776499</v>
      </c>
      <c r="K43" s="131">
        <v>447.42599999999999</v>
      </c>
      <c r="L43" s="84">
        <f t="shared" si="12"/>
        <v>31.288000000000011</v>
      </c>
      <c r="M43" s="95">
        <f t="shared" si="13"/>
        <v>475.00893034332216</v>
      </c>
      <c r="N43" s="75">
        <f t="shared" si="10"/>
        <v>478.99154266138532</v>
      </c>
      <c r="O43" s="141">
        <f t="shared" si="7"/>
        <v>-3.9826123180631612</v>
      </c>
      <c r="P43" s="123" t="str">
        <f t="shared" si="8"/>
        <v/>
      </c>
      <c r="Q43" s="54" t="s">
        <v>160</v>
      </c>
    </row>
    <row r="44" spans="1:17" s="1" customFormat="1" ht="15" hidden="1" customHeight="1" x14ac:dyDescent="0.25">
      <c r="A44" s="101" t="str">
        <f t="shared" si="5"/>
        <v>x</v>
      </c>
      <c r="B44" s="205" t="s">
        <v>64</v>
      </c>
      <c r="C44" s="206"/>
      <c r="D44" s="195">
        <v>0</v>
      </c>
      <c r="E44" s="230">
        <f t="shared" si="6"/>
        <v>0</v>
      </c>
      <c r="F44" s="230">
        <v>0</v>
      </c>
      <c r="G44" s="84">
        <f t="shared" si="9"/>
        <v>0</v>
      </c>
      <c r="H44" s="309"/>
      <c r="I44" s="230">
        <v>0</v>
      </c>
      <c r="J44" s="308" t="str">
        <f t="shared" si="11"/>
        <v/>
      </c>
      <c r="K44" s="131">
        <v>0</v>
      </c>
      <c r="L44" s="84">
        <f t="shared" si="12"/>
        <v>0</v>
      </c>
      <c r="M44" s="95" t="str">
        <f t="shared" si="13"/>
        <v/>
      </c>
      <c r="N44" s="75" t="str">
        <f t="shared" si="10"/>
        <v/>
      </c>
      <c r="O44" s="141" t="str">
        <f t="shared" si="7"/>
        <v/>
      </c>
      <c r="P44" s="123" t="str">
        <f t="shared" si="8"/>
        <v/>
      </c>
      <c r="Q44" s="54" t="s">
        <v>160</v>
      </c>
    </row>
    <row r="45" spans="1:17" s="13" customFormat="1" ht="15.75" x14ac:dyDescent="0.25">
      <c r="A45" s="101">
        <f t="shared" si="5"/>
        <v>21.317999999999998</v>
      </c>
      <c r="B45" s="203" t="s">
        <v>62</v>
      </c>
      <c r="C45" s="204">
        <v>36.267130000000002</v>
      </c>
      <c r="D45" s="194">
        <f>SUM(D46:D52)</f>
        <v>21.317999999999998</v>
      </c>
      <c r="E45" s="236">
        <f t="shared" si="6"/>
        <v>58.780499035903858</v>
      </c>
      <c r="F45" s="130">
        <f>SUM(F46:F52)</f>
        <v>23.943999999999999</v>
      </c>
      <c r="G45" s="86">
        <f t="shared" si="9"/>
        <v>-2.6260000000000012</v>
      </c>
      <c r="H45" s="311">
        <v>1747</v>
      </c>
      <c r="I45" s="236">
        <f>SUM(I46:I52)</f>
        <v>1301.5449999999998</v>
      </c>
      <c r="J45" s="351">
        <f t="shared" si="11"/>
        <v>74.501717229536339</v>
      </c>
      <c r="K45" s="229">
        <f>SUM(K46:K52)</f>
        <v>1288.075</v>
      </c>
      <c r="L45" s="86">
        <f t="shared" si="12"/>
        <v>13.4699999999998</v>
      </c>
      <c r="M45" s="94">
        <f t="shared" si="13"/>
        <v>610.53804296838348</v>
      </c>
      <c r="N45" s="76">
        <f t="shared" si="10"/>
        <v>537.95314066154356</v>
      </c>
      <c r="O45" s="141">
        <f t="shared" si="7"/>
        <v>72.584902306839922</v>
      </c>
      <c r="P45" s="123" t="str">
        <f t="shared" si="8"/>
        <v/>
      </c>
      <c r="Q45" s="54" t="s">
        <v>160</v>
      </c>
    </row>
    <row r="46" spans="1:17" s="1" customFormat="1" ht="15" hidden="1" customHeight="1" x14ac:dyDescent="0.25">
      <c r="A46" s="101" t="str">
        <f t="shared" si="5"/>
        <v>x</v>
      </c>
      <c r="B46" s="205" t="s">
        <v>86</v>
      </c>
      <c r="C46" s="206"/>
      <c r="D46" s="195">
        <v>0</v>
      </c>
      <c r="E46" s="230">
        <f t="shared" si="6"/>
        <v>0</v>
      </c>
      <c r="F46" s="230">
        <v>0</v>
      </c>
      <c r="G46" s="84">
        <f t="shared" si="9"/>
        <v>0</v>
      </c>
      <c r="H46" s="309"/>
      <c r="I46" s="230">
        <v>0</v>
      </c>
      <c r="J46" s="308" t="str">
        <f t="shared" si="11"/>
        <v/>
      </c>
      <c r="K46" s="131">
        <v>0</v>
      </c>
      <c r="L46" s="84">
        <f t="shared" si="12"/>
        <v>0</v>
      </c>
      <c r="M46" s="95" t="str">
        <f t="shared" si="13"/>
        <v/>
      </c>
      <c r="N46" s="75" t="str">
        <f t="shared" si="10"/>
        <v/>
      </c>
      <c r="O46" s="140" t="str">
        <f t="shared" si="7"/>
        <v/>
      </c>
      <c r="P46" s="123" t="str">
        <f t="shared" si="8"/>
        <v/>
      </c>
      <c r="Q46" s="54" t="s">
        <v>160</v>
      </c>
    </row>
    <row r="47" spans="1:17" s="1" customFormat="1" ht="15" hidden="1" customHeight="1" x14ac:dyDescent="0.25">
      <c r="A47" s="101" t="str">
        <f t="shared" si="5"/>
        <v>x</v>
      </c>
      <c r="B47" s="205" t="s">
        <v>87</v>
      </c>
      <c r="C47" s="206">
        <v>0.23499999999999999</v>
      </c>
      <c r="D47" s="195">
        <v>0</v>
      </c>
      <c r="E47" s="230">
        <f t="shared" si="6"/>
        <v>0</v>
      </c>
      <c r="F47" s="230">
        <v>0.35</v>
      </c>
      <c r="G47" s="84">
        <f t="shared" si="9"/>
        <v>-0.35</v>
      </c>
      <c r="H47" s="312">
        <v>7</v>
      </c>
      <c r="I47" s="230">
        <v>0</v>
      </c>
      <c r="J47" s="308">
        <f t="shared" si="11"/>
        <v>0</v>
      </c>
      <c r="K47" s="131">
        <v>8.75</v>
      </c>
      <c r="L47" s="84">
        <f t="shared" si="12"/>
        <v>-8.75</v>
      </c>
      <c r="M47" s="95" t="str">
        <f t="shared" si="13"/>
        <v/>
      </c>
      <c r="N47" s="75">
        <f t="shared" si="10"/>
        <v>250</v>
      </c>
      <c r="O47" s="141" t="str">
        <f t="shared" si="7"/>
        <v/>
      </c>
      <c r="P47" s="123" t="str">
        <f t="shared" si="8"/>
        <v/>
      </c>
      <c r="Q47" s="54" t="s">
        <v>160</v>
      </c>
    </row>
    <row r="48" spans="1:17" s="1" customFormat="1" ht="15" hidden="1" customHeight="1" x14ac:dyDescent="0.25">
      <c r="A48" s="101" t="str">
        <f t="shared" si="5"/>
        <v>x</v>
      </c>
      <c r="B48" s="205" t="s">
        <v>88</v>
      </c>
      <c r="C48" s="206"/>
      <c r="D48" s="195">
        <v>0</v>
      </c>
      <c r="E48" s="230">
        <f t="shared" si="6"/>
        <v>0</v>
      </c>
      <c r="F48" s="230">
        <v>0</v>
      </c>
      <c r="G48" s="84">
        <f t="shared" si="9"/>
        <v>0</v>
      </c>
      <c r="H48" s="327"/>
      <c r="I48" s="230">
        <v>0</v>
      </c>
      <c r="J48" s="308" t="str">
        <f t="shared" si="11"/>
        <v/>
      </c>
      <c r="K48" s="131">
        <v>0</v>
      </c>
      <c r="L48" s="84">
        <f t="shared" si="12"/>
        <v>0</v>
      </c>
      <c r="M48" s="95" t="str">
        <f t="shared" si="13"/>
        <v/>
      </c>
      <c r="N48" s="75" t="str">
        <f t="shared" si="10"/>
        <v/>
      </c>
      <c r="O48" s="141" t="str">
        <f t="shared" si="7"/>
        <v/>
      </c>
      <c r="P48" s="123" t="str">
        <f t="shared" si="8"/>
        <v/>
      </c>
      <c r="Q48" s="54" t="s">
        <v>160</v>
      </c>
    </row>
    <row r="49" spans="1:17" s="1" customFormat="1" ht="15.75" x14ac:dyDescent="0.25">
      <c r="A49" s="101">
        <f t="shared" si="5"/>
        <v>0.61799999999999999</v>
      </c>
      <c r="B49" s="205" t="s">
        <v>89</v>
      </c>
      <c r="C49" s="206">
        <v>5.09</v>
      </c>
      <c r="D49" s="195">
        <v>0.61799999999999999</v>
      </c>
      <c r="E49" s="230">
        <f t="shared" si="6"/>
        <v>12.141453831041257</v>
      </c>
      <c r="F49" s="230">
        <v>1.454</v>
      </c>
      <c r="G49" s="84">
        <f t="shared" si="9"/>
        <v>-0.83599999999999997</v>
      </c>
      <c r="H49" s="327">
        <v>210</v>
      </c>
      <c r="I49" s="230">
        <v>32.945</v>
      </c>
      <c r="J49" s="308">
        <f t="shared" si="11"/>
        <v>15.688095238095237</v>
      </c>
      <c r="K49" s="131">
        <v>53.325000000000003</v>
      </c>
      <c r="L49" s="87">
        <f t="shared" si="12"/>
        <v>-20.380000000000003</v>
      </c>
      <c r="M49" s="95">
        <f t="shared" si="13"/>
        <v>533.09061488673137</v>
      </c>
      <c r="N49" s="75">
        <f t="shared" si="10"/>
        <v>366.74690508940853</v>
      </c>
      <c r="O49" s="141">
        <f t="shared" si="7"/>
        <v>166.34370979732284</v>
      </c>
      <c r="P49" s="123" t="str">
        <f t="shared" si="8"/>
        <v/>
      </c>
      <c r="Q49" s="54" t="s">
        <v>160</v>
      </c>
    </row>
    <row r="50" spans="1:17" s="1" customFormat="1" ht="15" hidden="1" customHeight="1" x14ac:dyDescent="0.25">
      <c r="A50" s="101" t="str">
        <f t="shared" si="5"/>
        <v>x</v>
      </c>
      <c r="B50" s="205" t="s">
        <v>101</v>
      </c>
      <c r="C50" s="206"/>
      <c r="D50" s="195">
        <v>0</v>
      </c>
      <c r="E50" s="230">
        <f t="shared" si="6"/>
        <v>0</v>
      </c>
      <c r="F50" s="230">
        <v>0</v>
      </c>
      <c r="G50" s="84">
        <f t="shared" si="9"/>
        <v>0</v>
      </c>
      <c r="H50" s="327"/>
      <c r="I50" s="230">
        <v>0</v>
      </c>
      <c r="J50" s="308" t="str">
        <f t="shared" si="11"/>
        <v/>
      </c>
      <c r="K50" s="131">
        <v>0</v>
      </c>
      <c r="L50" s="87">
        <f t="shared" si="12"/>
        <v>0</v>
      </c>
      <c r="M50" s="95" t="str">
        <f t="shared" si="13"/>
        <v/>
      </c>
      <c r="N50" s="75" t="str">
        <f t="shared" si="10"/>
        <v/>
      </c>
      <c r="O50" s="141" t="str">
        <f t="shared" si="7"/>
        <v/>
      </c>
      <c r="P50" s="123" t="str">
        <f t="shared" si="8"/>
        <v/>
      </c>
      <c r="Q50" s="54" t="s">
        <v>160</v>
      </c>
    </row>
    <row r="51" spans="1:17" s="1" customFormat="1" ht="15" hidden="1" customHeight="1" x14ac:dyDescent="0.25">
      <c r="A51" s="101" t="str">
        <f t="shared" si="5"/>
        <v>x</v>
      </c>
      <c r="B51" s="205" t="s">
        <v>90</v>
      </c>
      <c r="C51" s="206"/>
      <c r="D51" s="195">
        <v>0</v>
      </c>
      <c r="E51" s="230">
        <f t="shared" si="6"/>
        <v>0</v>
      </c>
      <c r="F51" s="230">
        <v>1.74</v>
      </c>
      <c r="G51" s="84">
        <f t="shared" si="9"/>
        <v>-1.74</v>
      </c>
      <c r="H51" s="327"/>
      <c r="I51" s="230">
        <v>0</v>
      </c>
      <c r="J51" s="308" t="str">
        <f t="shared" si="11"/>
        <v/>
      </c>
      <c r="K51" s="131">
        <v>38</v>
      </c>
      <c r="L51" s="87">
        <f t="shared" si="12"/>
        <v>-38</v>
      </c>
      <c r="M51" s="95" t="str">
        <f t="shared" si="13"/>
        <v/>
      </c>
      <c r="N51" s="75">
        <f t="shared" si="10"/>
        <v>218.39080459770116</v>
      </c>
      <c r="O51" s="141" t="str">
        <f t="shared" si="7"/>
        <v/>
      </c>
      <c r="P51" s="123" t="str">
        <f t="shared" si="8"/>
        <v/>
      </c>
      <c r="Q51" s="54" t="s">
        <v>160</v>
      </c>
    </row>
    <row r="52" spans="1:17" s="1" customFormat="1" ht="15.75" x14ac:dyDescent="0.25">
      <c r="A52" s="101">
        <f t="shared" si="5"/>
        <v>20.7</v>
      </c>
      <c r="B52" s="205" t="s">
        <v>102</v>
      </c>
      <c r="C52" s="206">
        <v>30.942129999999999</v>
      </c>
      <c r="D52" s="195">
        <v>20.7</v>
      </c>
      <c r="E52" s="230">
        <f t="shared" si="6"/>
        <v>66.899079022678791</v>
      </c>
      <c r="F52" s="230">
        <v>20.399999999999999</v>
      </c>
      <c r="G52" s="264">
        <f t="shared" si="9"/>
        <v>0.30000000000000071</v>
      </c>
      <c r="H52" s="327">
        <v>1530</v>
      </c>
      <c r="I52" s="230">
        <v>1268.5999999999999</v>
      </c>
      <c r="J52" s="308">
        <f t="shared" si="11"/>
        <v>82.915032679738559</v>
      </c>
      <c r="K52" s="131">
        <v>1188</v>
      </c>
      <c r="L52" s="88">
        <f t="shared" si="12"/>
        <v>80.599999999999909</v>
      </c>
      <c r="M52" s="95">
        <f t="shared" si="13"/>
        <v>612.85024154589371</v>
      </c>
      <c r="N52" s="77">
        <f t="shared" si="10"/>
        <v>582.35294117647061</v>
      </c>
      <c r="O52" s="141">
        <f t="shared" si="7"/>
        <v>30.497300369423101</v>
      </c>
      <c r="P52" s="123" t="str">
        <f t="shared" si="8"/>
        <v/>
      </c>
      <c r="Q52" s="54" t="s">
        <v>160</v>
      </c>
    </row>
    <row r="53" spans="1:17" s="13" customFormat="1" ht="15.75" x14ac:dyDescent="0.25">
      <c r="A53" s="101">
        <f t="shared" si="5"/>
        <v>132.49700000000001</v>
      </c>
      <c r="B53" s="208" t="s">
        <v>31</v>
      </c>
      <c r="C53" s="209">
        <v>204.69390000000001</v>
      </c>
      <c r="D53" s="196">
        <f>SUM(D54:D67)</f>
        <v>132.49700000000001</v>
      </c>
      <c r="E53" s="237">
        <f t="shared" si="6"/>
        <v>64.729334875147728</v>
      </c>
      <c r="F53" s="132">
        <f>SUM(F54:F67)</f>
        <v>159.92399999999998</v>
      </c>
      <c r="G53" s="153">
        <f t="shared" si="9"/>
        <v>-27.426999999999964</v>
      </c>
      <c r="H53" s="328">
        <v>7224.0420000000004</v>
      </c>
      <c r="I53" s="237">
        <f>SUM(I54:I67)</f>
        <v>4591.7690000000002</v>
      </c>
      <c r="J53" s="351">
        <f t="shared" si="11"/>
        <v>63.562324250052818</v>
      </c>
      <c r="K53" s="229">
        <f>SUM(K54:K67)</f>
        <v>4763.255000000001</v>
      </c>
      <c r="L53" s="162">
        <f t="shared" si="12"/>
        <v>-171.48600000000079</v>
      </c>
      <c r="M53" s="94">
        <f t="shared" si="13"/>
        <v>346.55645033472456</v>
      </c>
      <c r="N53" s="78">
        <f t="shared" si="10"/>
        <v>297.84491383407129</v>
      </c>
      <c r="O53" s="142">
        <f t="shared" si="7"/>
        <v>48.711536500653267</v>
      </c>
      <c r="P53" s="123" t="str">
        <f t="shared" si="8"/>
        <v/>
      </c>
      <c r="Q53" s="54" t="s">
        <v>160</v>
      </c>
    </row>
    <row r="54" spans="1:17" s="17" customFormat="1" ht="15.75" x14ac:dyDescent="0.25">
      <c r="A54" s="101">
        <f t="shared" si="5"/>
        <v>37.417000000000002</v>
      </c>
      <c r="B54" s="210" t="s">
        <v>91</v>
      </c>
      <c r="C54" s="206">
        <v>44.319499999999998</v>
      </c>
      <c r="D54" s="195">
        <v>37.417000000000002</v>
      </c>
      <c r="E54" s="230">
        <f t="shared" si="6"/>
        <v>84.4255914439468</v>
      </c>
      <c r="F54" s="230">
        <v>34</v>
      </c>
      <c r="G54" s="265">
        <f t="shared" si="9"/>
        <v>3.4170000000000016</v>
      </c>
      <c r="H54" s="329">
        <v>1305</v>
      </c>
      <c r="I54" s="230">
        <v>1110.6679999999999</v>
      </c>
      <c r="J54" s="308">
        <f t="shared" si="11"/>
        <v>85.108659003831406</v>
      </c>
      <c r="K54" s="131">
        <v>833.54</v>
      </c>
      <c r="L54" s="89">
        <f t="shared" si="12"/>
        <v>277.12799999999993</v>
      </c>
      <c r="M54" s="97">
        <f t="shared" si="13"/>
        <v>296.83512841756419</v>
      </c>
      <c r="N54" s="79">
        <f t="shared" si="10"/>
        <v>245.15882352941176</v>
      </c>
      <c r="O54" s="143">
        <f t="shared" si="7"/>
        <v>51.67630488815243</v>
      </c>
      <c r="P54" s="123" t="str">
        <f t="shared" si="8"/>
        <v/>
      </c>
      <c r="Q54" s="54" t="s">
        <v>160</v>
      </c>
    </row>
    <row r="55" spans="1:17" s="1" customFormat="1" ht="15" hidden="1" customHeight="1" x14ac:dyDescent="0.25">
      <c r="A55" s="101" t="str">
        <f t="shared" si="5"/>
        <v>x</v>
      </c>
      <c r="B55" s="210" t="s">
        <v>92</v>
      </c>
      <c r="C55" s="206"/>
      <c r="D55" s="195">
        <v>0</v>
      </c>
      <c r="E55" s="230">
        <f t="shared" si="6"/>
        <v>0</v>
      </c>
      <c r="F55" s="230">
        <v>0</v>
      </c>
      <c r="G55" s="83">
        <f t="shared" si="9"/>
        <v>0</v>
      </c>
      <c r="H55" s="329"/>
      <c r="I55" s="230">
        <v>0</v>
      </c>
      <c r="J55" s="308" t="str">
        <f t="shared" si="11"/>
        <v/>
      </c>
      <c r="K55" s="131">
        <v>0</v>
      </c>
      <c r="L55" s="90">
        <f t="shared" si="12"/>
        <v>0</v>
      </c>
      <c r="M55" s="97" t="str">
        <f t="shared" si="13"/>
        <v/>
      </c>
      <c r="N55" s="75" t="str">
        <f t="shared" si="10"/>
        <v/>
      </c>
      <c r="O55" s="144" t="str">
        <f t="shared" si="7"/>
        <v/>
      </c>
      <c r="P55" s="123" t="str">
        <f t="shared" si="8"/>
        <v/>
      </c>
      <c r="Q55" s="54" t="s">
        <v>160</v>
      </c>
    </row>
    <row r="56" spans="1:17" s="1" customFormat="1" ht="15.75" x14ac:dyDescent="0.25">
      <c r="A56" s="101">
        <f t="shared" si="5"/>
        <v>15.259</v>
      </c>
      <c r="B56" s="210" t="s">
        <v>93</v>
      </c>
      <c r="C56" s="206">
        <v>22.6022</v>
      </c>
      <c r="D56" s="195">
        <v>15.259</v>
      </c>
      <c r="E56" s="230">
        <f t="shared" si="6"/>
        <v>67.511127235401872</v>
      </c>
      <c r="F56" s="230">
        <v>18.686</v>
      </c>
      <c r="G56" s="83">
        <f t="shared" si="9"/>
        <v>-3.4269999999999996</v>
      </c>
      <c r="H56" s="329">
        <v>850</v>
      </c>
      <c r="I56" s="230">
        <v>501.41199999999998</v>
      </c>
      <c r="J56" s="308">
        <f t="shared" si="11"/>
        <v>58.989647058823522</v>
      </c>
      <c r="K56" s="131">
        <v>643.01900000000001</v>
      </c>
      <c r="L56" s="90">
        <f t="shared" si="12"/>
        <v>-141.60700000000003</v>
      </c>
      <c r="M56" s="97">
        <f t="shared" si="13"/>
        <v>328.60082574218495</v>
      </c>
      <c r="N56" s="75">
        <f t="shared" si="10"/>
        <v>344.11805629883332</v>
      </c>
      <c r="O56" s="141">
        <f t="shared" si="7"/>
        <v>-15.517230556648371</v>
      </c>
      <c r="P56" s="123" t="str">
        <f t="shared" si="8"/>
        <v/>
      </c>
      <c r="Q56" s="54" t="s">
        <v>160</v>
      </c>
    </row>
    <row r="57" spans="1:17" s="1" customFormat="1" ht="15.75" x14ac:dyDescent="0.25">
      <c r="A57" s="101">
        <f t="shared" si="5"/>
        <v>33</v>
      </c>
      <c r="B57" s="210" t="s">
        <v>94</v>
      </c>
      <c r="C57" s="206">
        <v>50.055</v>
      </c>
      <c r="D57" s="195">
        <v>33</v>
      </c>
      <c r="E57" s="230">
        <f t="shared" si="6"/>
        <v>65.927479772250535</v>
      </c>
      <c r="F57" s="230">
        <v>48.17</v>
      </c>
      <c r="G57" s="83">
        <f t="shared" si="9"/>
        <v>-15.170000000000002</v>
      </c>
      <c r="H57" s="329">
        <v>1902</v>
      </c>
      <c r="I57" s="230">
        <v>1223</v>
      </c>
      <c r="J57" s="308">
        <f t="shared" si="11"/>
        <v>64.300736067297578</v>
      </c>
      <c r="K57" s="131">
        <v>1229.298</v>
      </c>
      <c r="L57" s="90">
        <f t="shared" si="12"/>
        <v>-6.2980000000000018</v>
      </c>
      <c r="M57" s="97">
        <f t="shared" si="13"/>
        <v>370.60606060606062</v>
      </c>
      <c r="N57" s="75">
        <f t="shared" si="10"/>
        <v>255.19991696076397</v>
      </c>
      <c r="O57" s="141">
        <f t="shared" si="7"/>
        <v>115.40614364529665</v>
      </c>
      <c r="P57" s="123" t="str">
        <f t="shared" si="8"/>
        <v/>
      </c>
      <c r="Q57" s="54" t="s">
        <v>160</v>
      </c>
    </row>
    <row r="58" spans="1:17" s="1" customFormat="1" ht="15" hidden="1" customHeight="1" x14ac:dyDescent="0.25">
      <c r="A58" s="101" t="str">
        <f t="shared" si="5"/>
        <v>x</v>
      </c>
      <c r="B58" s="210" t="s">
        <v>57</v>
      </c>
      <c r="C58" s="206"/>
      <c r="D58" s="195">
        <v>0</v>
      </c>
      <c r="E58" s="230">
        <f t="shared" si="6"/>
        <v>0</v>
      </c>
      <c r="F58" s="230">
        <v>0</v>
      </c>
      <c r="G58" s="83">
        <f t="shared" si="9"/>
        <v>0</v>
      </c>
      <c r="H58" s="329"/>
      <c r="I58" s="230">
        <v>0</v>
      </c>
      <c r="J58" s="308" t="str">
        <f t="shared" si="11"/>
        <v/>
      </c>
      <c r="K58" s="131">
        <v>0</v>
      </c>
      <c r="L58" s="83">
        <f t="shared" si="12"/>
        <v>0</v>
      </c>
      <c r="M58" s="97" t="str">
        <f t="shared" si="13"/>
        <v/>
      </c>
      <c r="N58" s="75" t="str">
        <f t="shared" ref="N58:N74" si="14">IFERROR(IF(F58&gt;0,K58/F58*10,""),"")</f>
        <v/>
      </c>
      <c r="O58" s="141" t="str">
        <f t="shared" si="7"/>
        <v/>
      </c>
      <c r="P58" s="123" t="str">
        <f t="shared" si="8"/>
        <v/>
      </c>
      <c r="Q58" s="54" t="s">
        <v>160</v>
      </c>
    </row>
    <row r="59" spans="1:17" s="1" customFormat="1" ht="15.75" x14ac:dyDescent="0.25">
      <c r="A59" s="101">
        <f t="shared" si="5"/>
        <v>0.42699999999999999</v>
      </c>
      <c r="B59" s="210" t="s">
        <v>32</v>
      </c>
      <c r="C59" s="206">
        <v>0.87549999999999994</v>
      </c>
      <c r="D59" s="195">
        <v>0.42699999999999999</v>
      </c>
      <c r="E59" s="230">
        <f t="shared" si="6"/>
        <v>48.772130211307825</v>
      </c>
      <c r="F59" s="230">
        <v>0.61699999999999999</v>
      </c>
      <c r="G59" s="83">
        <f t="shared" si="9"/>
        <v>-0.19</v>
      </c>
      <c r="H59" s="314">
        <v>25</v>
      </c>
      <c r="I59" s="230">
        <v>13.18</v>
      </c>
      <c r="J59" s="308">
        <f t="shared" si="11"/>
        <v>52.72</v>
      </c>
      <c r="K59" s="131">
        <v>7.2750000000000004</v>
      </c>
      <c r="L59" s="83">
        <f t="shared" si="12"/>
        <v>5.9049999999999994</v>
      </c>
      <c r="M59" s="97">
        <f t="shared" si="13"/>
        <v>308.66510538641688</v>
      </c>
      <c r="N59" s="75">
        <f t="shared" si="14"/>
        <v>117.90923824959481</v>
      </c>
      <c r="O59" s="141">
        <f t="shared" si="7"/>
        <v>190.75586713682208</v>
      </c>
      <c r="P59" s="123" t="str">
        <f t="shared" si="8"/>
        <v/>
      </c>
      <c r="Q59" s="54" t="s">
        <v>160</v>
      </c>
    </row>
    <row r="60" spans="1:17" s="1" customFormat="1" ht="15" hidden="1" customHeight="1" x14ac:dyDescent="0.25">
      <c r="A60" s="101" t="str">
        <f t="shared" si="5"/>
        <v>x</v>
      </c>
      <c r="B60" s="210" t="s">
        <v>60</v>
      </c>
      <c r="C60" s="206"/>
      <c r="D60" s="195">
        <v>0</v>
      </c>
      <c r="E60" s="230">
        <f t="shared" si="6"/>
        <v>0</v>
      </c>
      <c r="F60" s="230">
        <v>0</v>
      </c>
      <c r="G60" s="83">
        <f t="shared" si="9"/>
        <v>0</v>
      </c>
      <c r="H60" s="308"/>
      <c r="I60" s="230">
        <v>0</v>
      </c>
      <c r="J60" s="308" t="str">
        <f t="shared" si="11"/>
        <v/>
      </c>
      <c r="K60" s="131">
        <v>0</v>
      </c>
      <c r="L60" s="83">
        <f t="shared" si="12"/>
        <v>0</v>
      </c>
      <c r="M60" s="97" t="str">
        <f t="shared" si="13"/>
        <v/>
      </c>
      <c r="N60" s="75" t="str">
        <f t="shared" si="14"/>
        <v/>
      </c>
      <c r="O60" s="141" t="str">
        <f t="shared" si="7"/>
        <v/>
      </c>
      <c r="P60" s="123" t="str">
        <f t="shared" si="8"/>
        <v/>
      </c>
      <c r="Q60" s="54" t="s">
        <v>160</v>
      </c>
    </row>
    <row r="61" spans="1:17" s="1" customFormat="1" ht="15" hidden="1" customHeight="1" x14ac:dyDescent="0.25">
      <c r="A61" s="101" t="str">
        <f t="shared" si="5"/>
        <v>x</v>
      </c>
      <c r="B61" s="210" t="s">
        <v>33</v>
      </c>
      <c r="C61" s="206"/>
      <c r="D61" s="195">
        <v>0</v>
      </c>
      <c r="E61" s="230">
        <f t="shared" si="6"/>
        <v>0</v>
      </c>
      <c r="F61" s="230">
        <v>0</v>
      </c>
      <c r="G61" s="83">
        <f t="shared" si="9"/>
        <v>0</v>
      </c>
      <c r="H61" s="308"/>
      <c r="I61" s="230">
        <v>0</v>
      </c>
      <c r="J61" s="308" t="str">
        <f t="shared" si="11"/>
        <v/>
      </c>
      <c r="K61" s="131">
        <v>0</v>
      </c>
      <c r="L61" s="83">
        <f t="shared" si="12"/>
        <v>0</v>
      </c>
      <c r="M61" s="97" t="str">
        <f t="shared" si="13"/>
        <v/>
      </c>
      <c r="N61" s="75" t="str">
        <f t="shared" si="14"/>
        <v/>
      </c>
      <c r="O61" s="141" t="str">
        <f t="shared" si="7"/>
        <v/>
      </c>
      <c r="P61" s="123" t="str">
        <f t="shared" si="8"/>
        <v/>
      </c>
      <c r="Q61" s="54" t="s">
        <v>160</v>
      </c>
    </row>
    <row r="62" spans="1:17" s="1" customFormat="1" ht="15.75" x14ac:dyDescent="0.25">
      <c r="A62" s="101">
        <f t="shared" si="5"/>
        <v>3.3</v>
      </c>
      <c r="B62" s="210" t="s">
        <v>95</v>
      </c>
      <c r="C62" s="206">
        <v>13.1662</v>
      </c>
      <c r="D62" s="195">
        <v>3.3</v>
      </c>
      <c r="E62" s="230">
        <f t="shared" si="6"/>
        <v>25.064179489905968</v>
      </c>
      <c r="F62" s="230">
        <v>7.7949999999999999</v>
      </c>
      <c r="G62" s="83">
        <f t="shared" si="9"/>
        <v>-4.4950000000000001</v>
      </c>
      <c r="H62" s="308">
        <v>310</v>
      </c>
      <c r="I62" s="230">
        <v>64.8</v>
      </c>
      <c r="J62" s="308">
        <f t="shared" si="11"/>
        <v>20.903225806451612</v>
      </c>
      <c r="K62" s="131">
        <v>154.78800000000001</v>
      </c>
      <c r="L62" s="83">
        <f t="shared" si="12"/>
        <v>-89.988000000000014</v>
      </c>
      <c r="M62" s="97">
        <f t="shared" si="13"/>
        <v>196.36363636363637</v>
      </c>
      <c r="N62" s="75">
        <f t="shared" si="14"/>
        <v>198.57344451571521</v>
      </c>
      <c r="O62" s="141">
        <f t="shared" si="7"/>
        <v>-2.2098081520788355</v>
      </c>
      <c r="P62" s="123" t="str">
        <f t="shared" si="8"/>
        <v/>
      </c>
      <c r="Q62" s="54" t="s">
        <v>160</v>
      </c>
    </row>
    <row r="63" spans="1:17" s="1" customFormat="1" ht="15.75" x14ac:dyDescent="0.25">
      <c r="A63" s="101">
        <f t="shared" si="5"/>
        <v>0.56000000000000005</v>
      </c>
      <c r="B63" s="210" t="s">
        <v>34</v>
      </c>
      <c r="C63" s="206">
        <v>0.96299999999999997</v>
      </c>
      <c r="D63" s="195">
        <v>0.56000000000000005</v>
      </c>
      <c r="E63" s="230">
        <f t="shared" si="6"/>
        <v>58.151609553478721</v>
      </c>
      <c r="F63" s="230">
        <v>0.67200000000000004</v>
      </c>
      <c r="G63" s="83">
        <f t="shared" si="9"/>
        <v>-0.11199999999999999</v>
      </c>
      <c r="H63" s="308">
        <v>28.9</v>
      </c>
      <c r="I63" s="230">
        <v>16.8</v>
      </c>
      <c r="J63" s="308">
        <f t="shared" si="11"/>
        <v>58.131487889273359</v>
      </c>
      <c r="K63" s="131">
        <v>16.8</v>
      </c>
      <c r="L63" s="83">
        <f t="shared" si="12"/>
        <v>0</v>
      </c>
      <c r="M63" s="97">
        <f t="shared" si="13"/>
        <v>300</v>
      </c>
      <c r="N63" s="75">
        <f t="shared" si="14"/>
        <v>250</v>
      </c>
      <c r="O63" s="141">
        <f t="shared" si="7"/>
        <v>50</v>
      </c>
      <c r="P63" s="123" t="str">
        <f t="shared" si="8"/>
        <v/>
      </c>
      <c r="Q63" s="54" t="s">
        <v>160</v>
      </c>
    </row>
    <row r="64" spans="1:17" s="1" customFormat="1" ht="15.75" x14ac:dyDescent="0.25">
      <c r="A64" s="101">
        <f t="shared" si="5"/>
        <v>32.180999999999997</v>
      </c>
      <c r="B64" s="210" t="s">
        <v>35</v>
      </c>
      <c r="C64" s="206">
        <v>53.971499999999999</v>
      </c>
      <c r="D64" s="195">
        <v>32.180999999999997</v>
      </c>
      <c r="E64" s="230">
        <f t="shared" si="6"/>
        <v>59.625913676662677</v>
      </c>
      <c r="F64" s="230">
        <v>36.82</v>
      </c>
      <c r="G64" s="84">
        <f t="shared" si="9"/>
        <v>-4.6390000000000029</v>
      </c>
      <c r="H64" s="309">
        <v>2210</v>
      </c>
      <c r="I64" s="230">
        <v>1283.5</v>
      </c>
      <c r="J64" s="308">
        <f t="shared" si="11"/>
        <v>58.07692307692308</v>
      </c>
      <c r="K64" s="131">
        <v>1435.4</v>
      </c>
      <c r="L64" s="84">
        <f t="shared" si="12"/>
        <v>-151.90000000000009</v>
      </c>
      <c r="M64" s="97">
        <f t="shared" si="13"/>
        <v>398.83782356048607</v>
      </c>
      <c r="N64" s="75">
        <f t="shared" si="14"/>
        <v>389.84247691472029</v>
      </c>
      <c r="O64" s="141">
        <f t="shared" si="7"/>
        <v>8.9953466457657782</v>
      </c>
      <c r="P64" s="123" t="str">
        <f t="shared" si="8"/>
        <v/>
      </c>
      <c r="Q64" s="54" t="s">
        <v>160</v>
      </c>
    </row>
    <row r="65" spans="1:17" s="1" customFormat="1" ht="15" hidden="1" customHeight="1" x14ac:dyDescent="0.25">
      <c r="A65" s="101" t="str">
        <f t="shared" si="5"/>
        <v>x</v>
      </c>
      <c r="B65" s="205" t="s">
        <v>36</v>
      </c>
      <c r="C65" s="206"/>
      <c r="D65" s="195">
        <v>0</v>
      </c>
      <c r="E65" s="230">
        <f t="shared" si="6"/>
        <v>0</v>
      </c>
      <c r="F65" s="230">
        <v>0</v>
      </c>
      <c r="G65" s="83">
        <f t="shared" si="9"/>
        <v>0</v>
      </c>
      <c r="H65" s="308"/>
      <c r="I65" s="230">
        <v>0</v>
      </c>
      <c r="J65" s="308" t="str">
        <f t="shared" si="11"/>
        <v/>
      </c>
      <c r="K65" s="131">
        <v>0</v>
      </c>
      <c r="L65" s="83">
        <f t="shared" si="12"/>
        <v>0</v>
      </c>
      <c r="M65" s="95" t="str">
        <f t="shared" si="13"/>
        <v/>
      </c>
      <c r="N65" s="75" t="str">
        <f t="shared" si="14"/>
        <v/>
      </c>
      <c r="O65" s="141" t="str">
        <f t="shared" si="7"/>
        <v/>
      </c>
      <c r="P65" s="123" t="str">
        <f t="shared" si="8"/>
        <v/>
      </c>
      <c r="Q65" s="54" t="s">
        <v>160</v>
      </c>
    </row>
    <row r="66" spans="1:17" s="1" customFormat="1" ht="15.75" x14ac:dyDescent="0.25">
      <c r="A66" s="101">
        <f t="shared" si="5"/>
        <v>3.45</v>
      </c>
      <c r="B66" s="210" t="s">
        <v>37</v>
      </c>
      <c r="C66" s="206">
        <v>8.4909999999999997</v>
      </c>
      <c r="D66" s="195">
        <v>3.45</v>
      </c>
      <c r="E66" s="230">
        <f t="shared" si="6"/>
        <v>40.631256624661411</v>
      </c>
      <c r="F66" s="230">
        <v>4.8150000000000004</v>
      </c>
      <c r="G66" s="83">
        <f t="shared" si="9"/>
        <v>-1.3650000000000002</v>
      </c>
      <c r="H66" s="308">
        <v>334.1</v>
      </c>
      <c r="I66" s="230">
        <v>147.69200000000001</v>
      </c>
      <c r="J66" s="308">
        <f t="shared" si="11"/>
        <v>44.205926369350493</v>
      </c>
      <c r="K66" s="131">
        <v>220.625</v>
      </c>
      <c r="L66" s="83">
        <f t="shared" si="12"/>
        <v>-72.932999999999993</v>
      </c>
      <c r="M66" s="95">
        <f t="shared" si="13"/>
        <v>428.0927536231884</v>
      </c>
      <c r="N66" s="75">
        <f t="shared" si="14"/>
        <v>458.20353063343714</v>
      </c>
      <c r="O66" s="141">
        <f t="shared" si="7"/>
        <v>-30.110777010248739</v>
      </c>
      <c r="P66" s="123" t="str">
        <f t="shared" si="8"/>
        <v/>
      </c>
      <c r="Q66" s="54" t="s">
        <v>160</v>
      </c>
    </row>
    <row r="67" spans="1:17" s="1" customFormat="1" ht="15.75" x14ac:dyDescent="0.25">
      <c r="A67" s="101">
        <f t="shared" si="5"/>
        <v>6.9029999999999996</v>
      </c>
      <c r="B67" s="210" t="s">
        <v>38</v>
      </c>
      <c r="C67" s="206">
        <v>10.25</v>
      </c>
      <c r="D67" s="195">
        <v>6.9029999999999996</v>
      </c>
      <c r="E67" s="230">
        <f t="shared" si="6"/>
        <v>67.346341463414632</v>
      </c>
      <c r="F67" s="230">
        <v>8.3490000000000002</v>
      </c>
      <c r="G67" s="83">
        <f t="shared" si="9"/>
        <v>-1.4460000000000006</v>
      </c>
      <c r="H67" s="308">
        <v>259.04199999999997</v>
      </c>
      <c r="I67" s="230">
        <v>230.71700000000001</v>
      </c>
      <c r="J67" s="308">
        <f t="shared" si="11"/>
        <v>89.065479729155911</v>
      </c>
      <c r="K67" s="131">
        <v>222.51</v>
      </c>
      <c r="L67" s="83">
        <f t="shared" si="12"/>
        <v>8.2070000000000221</v>
      </c>
      <c r="M67" s="95">
        <f t="shared" si="13"/>
        <v>334.22714761697819</v>
      </c>
      <c r="N67" s="75">
        <f t="shared" si="14"/>
        <v>266.5109593963349</v>
      </c>
      <c r="O67" s="141">
        <f t="shared" si="7"/>
        <v>67.716188220643289</v>
      </c>
      <c r="P67" s="123" t="str">
        <f t="shared" si="8"/>
        <v/>
      </c>
      <c r="Q67" s="54" t="s">
        <v>160</v>
      </c>
    </row>
    <row r="68" spans="1:17" s="13" customFormat="1" ht="15.75" hidden="1" customHeight="1" x14ac:dyDescent="0.25">
      <c r="A68" s="101" t="str">
        <f t="shared" si="5"/>
        <v>x</v>
      </c>
      <c r="B68" s="211" t="s">
        <v>138</v>
      </c>
      <c r="C68" s="209"/>
      <c r="D68" s="196">
        <f>SUM(D69:D74)</f>
        <v>0</v>
      </c>
      <c r="E68" s="237">
        <f t="shared" si="6"/>
        <v>0</v>
      </c>
      <c r="F68" s="229">
        <f>SUM(F69:F74)</f>
        <v>0</v>
      </c>
      <c r="G68" s="104">
        <f t="shared" si="9"/>
        <v>0</v>
      </c>
      <c r="H68" s="315">
        <v>0</v>
      </c>
      <c r="I68" s="319">
        <f>SUM(I69:I74)</f>
        <v>0</v>
      </c>
      <c r="J68" s="351" t="str">
        <f t="shared" si="11"/>
        <v/>
      </c>
      <c r="K68" s="229">
        <f>SUM(K69:K74)</f>
        <v>0</v>
      </c>
      <c r="L68" s="104">
        <f t="shared" si="12"/>
        <v>0</v>
      </c>
      <c r="M68" s="102" t="str">
        <f t="shared" si="13"/>
        <v/>
      </c>
      <c r="N68" s="103" t="str">
        <f t="shared" si="14"/>
        <v/>
      </c>
      <c r="O68" s="141" t="str">
        <f t="shared" si="7"/>
        <v/>
      </c>
      <c r="P68" s="123" t="str">
        <f t="shared" si="8"/>
        <v/>
      </c>
      <c r="Q68" s="54" t="s">
        <v>160</v>
      </c>
    </row>
    <row r="69" spans="1:17" s="1" customFormat="1" ht="15" hidden="1" customHeight="1" x14ac:dyDescent="0.25">
      <c r="A69" s="101" t="str">
        <f t="shared" si="5"/>
        <v>x</v>
      </c>
      <c r="B69" s="210" t="s">
        <v>96</v>
      </c>
      <c r="C69" s="206"/>
      <c r="D69" s="195">
        <v>0</v>
      </c>
      <c r="E69" s="230">
        <f t="shared" si="6"/>
        <v>0</v>
      </c>
      <c r="F69" s="230">
        <v>0</v>
      </c>
      <c r="G69" s="83">
        <f t="shared" si="9"/>
        <v>0</v>
      </c>
      <c r="H69" s="308"/>
      <c r="I69" s="230">
        <v>0</v>
      </c>
      <c r="J69" s="308" t="str">
        <f t="shared" ref="J69:J100" si="15">IFERROR(I69/H69*100,"")</f>
        <v/>
      </c>
      <c r="K69" s="131">
        <v>0</v>
      </c>
      <c r="L69" s="83">
        <f t="shared" ref="L69:L100" si="16">IFERROR((I69-K69),"")</f>
        <v>0</v>
      </c>
      <c r="M69" s="97" t="str">
        <f t="shared" ref="M69:M101" si="17">IFERROR(IF(D69&gt;0,I69/D69*10,""),"")</f>
        <v/>
      </c>
      <c r="N69" s="75" t="str">
        <f t="shared" si="14"/>
        <v/>
      </c>
      <c r="O69" s="127" t="str">
        <f t="shared" si="7"/>
        <v/>
      </c>
      <c r="P69" s="123" t="str">
        <f t="shared" si="8"/>
        <v/>
      </c>
      <c r="Q69" s="54" t="s">
        <v>160</v>
      </c>
    </row>
    <row r="70" spans="1:17" s="1" customFormat="1" ht="15" hidden="1" customHeight="1" x14ac:dyDescent="0.25">
      <c r="A70" s="101" t="str">
        <f t="shared" ref="A70:A101" si="18">IF(OR(D70="",D70=0),"x",D70)</f>
        <v>x</v>
      </c>
      <c r="B70" s="212" t="s">
        <v>39</v>
      </c>
      <c r="C70" s="206"/>
      <c r="D70" s="195">
        <v>0</v>
      </c>
      <c r="E70" s="230">
        <f t="shared" ref="E70:E101" si="19">IFERROR(D70/C70*100,0)</f>
        <v>0</v>
      </c>
      <c r="F70" s="230">
        <v>0</v>
      </c>
      <c r="G70" s="83">
        <f t="shared" si="9"/>
        <v>0</v>
      </c>
      <c r="H70" s="308"/>
      <c r="I70" s="230">
        <v>0</v>
      </c>
      <c r="J70" s="308" t="str">
        <f t="shared" si="15"/>
        <v/>
      </c>
      <c r="K70" s="131">
        <v>0</v>
      </c>
      <c r="L70" s="83">
        <f t="shared" si="16"/>
        <v>0</v>
      </c>
      <c r="M70" s="97" t="str">
        <f t="shared" si="17"/>
        <v/>
      </c>
      <c r="N70" s="75" t="str">
        <f t="shared" si="14"/>
        <v/>
      </c>
      <c r="O70" s="141" t="str">
        <f t="shared" ref="O70:O101" si="20">IFERROR(M70-N70,"")</f>
        <v/>
      </c>
      <c r="P70" s="123" t="str">
        <f t="shared" ref="P70:P101" si="21">IF(L70&gt;K70,"проверка","")</f>
        <v/>
      </c>
      <c r="Q70" s="54" t="s">
        <v>160</v>
      </c>
    </row>
    <row r="71" spans="1:17" s="1" customFormat="1" ht="15" hidden="1" customHeight="1" x14ac:dyDescent="0.25">
      <c r="A71" s="101" t="str">
        <f t="shared" si="18"/>
        <v>x</v>
      </c>
      <c r="B71" s="210" t="s">
        <v>40</v>
      </c>
      <c r="C71" s="206"/>
      <c r="D71" s="195">
        <v>0</v>
      </c>
      <c r="E71" s="230">
        <f t="shared" si="19"/>
        <v>0</v>
      </c>
      <c r="F71" s="230">
        <v>0</v>
      </c>
      <c r="G71" s="83">
        <f t="shared" si="9"/>
        <v>0</v>
      </c>
      <c r="H71" s="308"/>
      <c r="I71" s="230">
        <v>0</v>
      </c>
      <c r="J71" s="308" t="str">
        <f t="shared" si="15"/>
        <v/>
      </c>
      <c r="K71" s="131">
        <v>0</v>
      </c>
      <c r="L71" s="83">
        <f t="shared" si="16"/>
        <v>0</v>
      </c>
      <c r="M71" s="97" t="str">
        <f t="shared" si="17"/>
        <v/>
      </c>
      <c r="N71" s="75" t="str">
        <f t="shared" si="14"/>
        <v/>
      </c>
      <c r="O71" s="141" t="str">
        <f t="shared" si="20"/>
        <v/>
      </c>
      <c r="P71" s="123" t="str">
        <f t="shared" si="21"/>
        <v/>
      </c>
      <c r="Q71" s="54" t="s">
        <v>160</v>
      </c>
    </row>
    <row r="72" spans="1:17" s="1" customFormat="1" ht="15" hidden="1" customHeight="1" x14ac:dyDescent="0.25">
      <c r="A72" s="101" t="str">
        <f t="shared" si="18"/>
        <v>x</v>
      </c>
      <c r="B72" s="210" t="s">
        <v>136</v>
      </c>
      <c r="C72" s="206"/>
      <c r="D72" s="195" t="s">
        <v>136</v>
      </c>
      <c r="E72" s="230">
        <f t="shared" si="19"/>
        <v>0</v>
      </c>
      <c r="F72" s="230" t="s">
        <v>136</v>
      </c>
      <c r="G72" s="83" t="str">
        <f t="shared" si="9"/>
        <v/>
      </c>
      <c r="H72" s="308"/>
      <c r="I72" s="230" t="s">
        <v>136</v>
      </c>
      <c r="J72" s="308" t="str">
        <f t="shared" si="15"/>
        <v/>
      </c>
      <c r="K72" s="131" t="s">
        <v>136</v>
      </c>
      <c r="L72" s="83" t="str">
        <f t="shared" si="16"/>
        <v/>
      </c>
      <c r="M72" s="97" t="str">
        <f t="shared" si="17"/>
        <v/>
      </c>
      <c r="N72" s="75" t="str">
        <f t="shared" si="14"/>
        <v/>
      </c>
      <c r="O72" s="141" t="str">
        <f t="shared" si="20"/>
        <v/>
      </c>
      <c r="P72" s="123" t="str">
        <f t="shared" si="21"/>
        <v/>
      </c>
      <c r="Q72" s="54" t="s">
        <v>160</v>
      </c>
    </row>
    <row r="73" spans="1:17" s="1" customFormat="1" ht="15" hidden="1" customHeight="1" x14ac:dyDescent="0.25">
      <c r="A73" s="101" t="str">
        <f t="shared" si="18"/>
        <v>x</v>
      </c>
      <c r="B73" s="210" t="s">
        <v>136</v>
      </c>
      <c r="C73" s="206"/>
      <c r="D73" s="195" t="s">
        <v>136</v>
      </c>
      <c r="E73" s="230">
        <f t="shared" si="19"/>
        <v>0</v>
      </c>
      <c r="F73" s="230" t="s">
        <v>136</v>
      </c>
      <c r="G73" s="83" t="str">
        <f t="shared" si="9"/>
        <v/>
      </c>
      <c r="H73" s="308"/>
      <c r="I73" s="230" t="s">
        <v>136</v>
      </c>
      <c r="J73" s="308" t="str">
        <f t="shared" si="15"/>
        <v/>
      </c>
      <c r="K73" s="131" t="s">
        <v>136</v>
      </c>
      <c r="L73" s="83" t="str">
        <f t="shared" si="16"/>
        <v/>
      </c>
      <c r="M73" s="97" t="str">
        <f t="shared" si="17"/>
        <v/>
      </c>
      <c r="N73" s="75" t="str">
        <f t="shared" si="14"/>
        <v/>
      </c>
      <c r="O73" s="141" t="str">
        <f t="shared" si="20"/>
        <v/>
      </c>
      <c r="P73" s="123" t="str">
        <f t="shared" si="21"/>
        <v/>
      </c>
      <c r="Q73" s="54" t="s">
        <v>160</v>
      </c>
    </row>
    <row r="74" spans="1:17" s="1" customFormat="1" ht="15" hidden="1" customHeight="1" x14ac:dyDescent="0.25">
      <c r="A74" s="101" t="str">
        <f t="shared" si="18"/>
        <v>x</v>
      </c>
      <c r="B74" s="210" t="s">
        <v>41</v>
      </c>
      <c r="C74" s="206"/>
      <c r="D74" s="195">
        <v>0</v>
      </c>
      <c r="E74" s="230">
        <f t="shared" si="19"/>
        <v>0</v>
      </c>
      <c r="F74" s="230">
        <v>0</v>
      </c>
      <c r="G74" s="83">
        <f t="shared" si="9"/>
        <v>0</v>
      </c>
      <c r="H74" s="308"/>
      <c r="I74" s="230">
        <v>0</v>
      </c>
      <c r="J74" s="308" t="str">
        <f t="shared" si="15"/>
        <v/>
      </c>
      <c r="K74" s="131">
        <v>0</v>
      </c>
      <c r="L74" s="83">
        <f t="shared" si="16"/>
        <v>0</v>
      </c>
      <c r="M74" s="97" t="str">
        <f t="shared" si="17"/>
        <v/>
      </c>
      <c r="N74" s="75" t="str">
        <f t="shared" si="14"/>
        <v/>
      </c>
      <c r="O74" s="141" t="str">
        <f t="shared" si="20"/>
        <v/>
      </c>
      <c r="P74" s="123" t="str">
        <f t="shared" si="21"/>
        <v/>
      </c>
      <c r="Q74" s="54" t="s">
        <v>160</v>
      </c>
    </row>
    <row r="75" spans="1:17" s="13" customFormat="1" ht="15.75" x14ac:dyDescent="0.25">
      <c r="A75" s="101">
        <f t="shared" si="18"/>
        <v>24.9</v>
      </c>
      <c r="B75" s="208" t="s">
        <v>42</v>
      </c>
      <c r="C75" s="209">
        <v>25.210999999999999</v>
      </c>
      <c r="D75" s="196">
        <f>SUM(D76:D88)</f>
        <v>24.9</v>
      </c>
      <c r="E75" s="237">
        <f t="shared" si="19"/>
        <v>98.766411487049297</v>
      </c>
      <c r="F75" s="231">
        <f>SUM(F76:F88)</f>
        <v>23.175000000000001</v>
      </c>
      <c r="G75" s="98">
        <f>D75-F75</f>
        <v>1.7249999999999979</v>
      </c>
      <c r="H75" s="236">
        <v>1170.5</v>
      </c>
      <c r="I75" s="237">
        <f>SUM(I76:I88)</f>
        <v>1178.71</v>
      </c>
      <c r="J75" s="351">
        <f t="shared" si="15"/>
        <v>100.70140965399401</v>
      </c>
      <c r="K75" s="229">
        <f>SUM(K76:K88)</f>
        <v>1100.0999999999999</v>
      </c>
      <c r="L75" s="82">
        <f t="shared" si="16"/>
        <v>78.610000000000127</v>
      </c>
      <c r="M75" s="71">
        <f t="shared" si="17"/>
        <v>473.3775100401607</v>
      </c>
      <c r="N75" s="73">
        <f>IF(F75&gt;0,K75/F75*10,"")</f>
        <v>474.6925566343042</v>
      </c>
      <c r="O75" s="141">
        <f t="shared" si="20"/>
        <v>-1.3150465941434959</v>
      </c>
      <c r="P75" s="123" t="str">
        <f t="shared" si="21"/>
        <v/>
      </c>
      <c r="Q75" s="54" t="s">
        <v>160</v>
      </c>
    </row>
    <row r="76" spans="1:17" s="1" customFormat="1" ht="15" hidden="1" customHeight="1" x14ac:dyDescent="0.25">
      <c r="A76" s="101" t="str">
        <f t="shared" si="18"/>
        <v>x</v>
      </c>
      <c r="B76" s="210" t="s">
        <v>139</v>
      </c>
      <c r="C76" s="206"/>
      <c r="D76" s="195">
        <v>0</v>
      </c>
      <c r="E76" s="230">
        <f t="shared" si="19"/>
        <v>0</v>
      </c>
      <c r="F76" s="230">
        <v>0</v>
      </c>
      <c r="G76" s="84">
        <f t="shared" ref="G76:G101" si="22">IFERROR(D76-F76,"")</f>
        <v>0</v>
      </c>
      <c r="H76" s="309"/>
      <c r="I76" s="230">
        <v>0</v>
      </c>
      <c r="J76" s="308" t="str">
        <f t="shared" si="15"/>
        <v/>
      </c>
      <c r="K76" s="131">
        <v>0</v>
      </c>
      <c r="L76" s="84">
        <f t="shared" si="16"/>
        <v>0</v>
      </c>
      <c r="M76" s="97" t="str">
        <f t="shared" si="17"/>
        <v/>
      </c>
      <c r="N76" s="75" t="str">
        <f t="shared" ref="N76:N101" si="23">IFERROR(IF(F76&gt;0,K76/F76*10,""),"")</f>
        <v/>
      </c>
      <c r="O76" s="98" t="str">
        <f t="shared" si="20"/>
        <v/>
      </c>
      <c r="P76" s="123" t="str">
        <f t="shared" si="21"/>
        <v/>
      </c>
      <c r="Q76" s="54" t="s">
        <v>161</v>
      </c>
    </row>
    <row r="77" spans="1:17" s="1" customFormat="1" ht="15" hidden="1" customHeight="1" x14ac:dyDescent="0.25">
      <c r="A77" s="101" t="str">
        <f t="shared" si="18"/>
        <v>x</v>
      </c>
      <c r="B77" s="210" t="s">
        <v>140</v>
      </c>
      <c r="C77" s="206"/>
      <c r="D77" s="195">
        <v>0</v>
      </c>
      <c r="E77" s="230">
        <f t="shared" si="19"/>
        <v>0</v>
      </c>
      <c r="F77" s="230">
        <v>0</v>
      </c>
      <c r="G77" s="84">
        <f t="shared" si="22"/>
        <v>0</v>
      </c>
      <c r="H77" s="309"/>
      <c r="I77" s="230">
        <v>0</v>
      </c>
      <c r="J77" s="308" t="str">
        <f t="shared" si="15"/>
        <v/>
      </c>
      <c r="K77" s="131">
        <v>0</v>
      </c>
      <c r="L77" s="84">
        <f t="shared" si="16"/>
        <v>0</v>
      </c>
      <c r="M77" s="97" t="str">
        <f t="shared" si="17"/>
        <v/>
      </c>
      <c r="N77" s="75" t="str">
        <f t="shared" si="23"/>
        <v/>
      </c>
      <c r="O77" s="141" t="str">
        <f t="shared" si="20"/>
        <v/>
      </c>
      <c r="P77" s="123" t="str">
        <f t="shared" si="21"/>
        <v/>
      </c>
      <c r="Q77" s="54" t="s">
        <v>160</v>
      </c>
    </row>
    <row r="78" spans="1:17" s="1" customFormat="1" ht="15" hidden="1" customHeight="1" x14ac:dyDescent="0.25">
      <c r="A78" s="101" t="str">
        <f t="shared" si="18"/>
        <v>x</v>
      </c>
      <c r="B78" s="210" t="s">
        <v>141</v>
      </c>
      <c r="C78" s="206"/>
      <c r="D78" s="195">
        <v>0</v>
      </c>
      <c r="E78" s="230">
        <f t="shared" si="19"/>
        <v>0</v>
      </c>
      <c r="F78" s="230">
        <v>0</v>
      </c>
      <c r="G78" s="83">
        <f t="shared" si="22"/>
        <v>0</v>
      </c>
      <c r="H78" s="308"/>
      <c r="I78" s="230">
        <v>0</v>
      </c>
      <c r="J78" s="308" t="str">
        <f t="shared" si="15"/>
        <v/>
      </c>
      <c r="K78" s="131">
        <v>0</v>
      </c>
      <c r="L78" s="83">
        <f t="shared" si="16"/>
        <v>0</v>
      </c>
      <c r="M78" s="97" t="str">
        <f t="shared" si="17"/>
        <v/>
      </c>
      <c r="N78" s="75" t="str">
        <f t="shared" si="23"/>
        <v/>
      </c>
      <c r="O78" s="141" t="str">
        <f t="shared" si="20"/>
        <v/>
      </c>
      <c r="P78" s="123" t="str">
        <f t="shared" si="21"/>
        <v/>
      </c>
      <c r="Q78" s="54" t="s">
        <v>160</v>
      </c>
    </row>
    <row r="79" spans="1:17" s="1" customFormat="1" ht="15.75" x14ac:dyDescent="0.25">
      <c r="A79" s="101">
        <f t="shared" si="18"/>
        <v>24.9</v>
      </c>
      <c r="B79" s="210" t="s">
        <v>43</v>
      </c>
      <c r="C79" s="206">
        <v>25.210999999999999</v>
      </c>
      <c r="D79" s="195">
        <v>24.9</v>
      </c>
      <c r="E79" s="230">
        <f t="shared" si="19"/>
        <v>98.766411487049297</v>
      </c>
      <c r="F79" s="230">
        <v>23.175000000000001</v>
      </c>
      <c r="G79" s="83">
        <f t="shared" si="22"/>
        <v>1.7249999999999979</v>
      </c>
      <c r="H79" s="308">
        <v>1170.5</v>
      </c>
      <c r="I79" s="230">
        <v>1178.71</v>
      </c>
      <c r="J79" s="308">
        <f t="shared" si="15"/>
        <v>100.70140965399401</v>
      </c>
      <c r="K79" s="131">
        <v>1100.0999999999999</v>
      </c>
      <c r="L79" s="83">
        <f t="shared" si="16"/>
        <v>78.610000000000127</v>
      </c>
      <c r="M79" s="97">
        <f t="shared" si="17"/>
        <v>473.3775100401607</v>
      </c>
      <c r="N79" s="75">
        <f t="shared" si="23"/>
        <v>474.6925566343042</v>
      </c>
      <c r="O79" s="141">
        <f t="shared" si="20"/>
        <v>-1.3150465941434959</v>
      </c>
      <c r="P79" s="123" t="str">
        <f t="shared" si="21"/>
        <v/>
      </c>
      <c r="Q79" s="54" t="s">
        <v>160</v>
      </c>
    </row>
    <row r="80" spans="1:17" s="1" customFormat="1" ht="15" hidden="1" customHeight="1" x14ac:dyDescent="0.25">
      <c r="A80" s="101" t="str">
        <f t="shared" si="18"/>
        <v>x</v>
      </c>
      <c r="B80" s="210" t="s">
        <v>44</v>
      </c>
      <c r="C80" s="206">
        <v>0</v>
      </c>
      <c r="D80" s="195">
        <v>0</v>
      </c>
      <c r="E80" s="230">
        <f t="shared" si="19"/>
        <v>0</v>
      </c>
      <c r="F80" s="230">
        <v>0</v>
      </c>
      <c r="G80" s="83">
        <f t="shared" si="22"/>
        <v>0</v>
      </c>
      <c r="H80" s="308"/>
      <c r="I80" s="230">
        <v>0</v>
      </c>
      <c r="J80" s="308" t="str">
        <f t="shared" si="15"/>
        <v/>
      </c>
      <c r="K80" s="131">
        <v>0</v>
      </c>
      <c r="L80" s="83">
        <f t="shared" si="16"/>
        <v>0</v>
      </c>
      <c r="M80" s="97" t="str">
        <f t="shared" si="17"/>
        <v/>
      </c>
      <c r="N80" s="75" t="str">
        <f t="shared" si="23"/>
        <v/>
      </c>
      <c r="O80" s="141" t="str">
        <f t="shared" si="20"/>
        <v/>
      </c>
      <c r="P80" s="123" t="str">
        <f t="shared" si="21"/>
        <v/>
      </c>
      <c r="Q80" s="54" t="s">
        <v>160</v>
      </c>
    </row>
    <row r="81" spans="1:17" s="1" customFormat="1" ht="15" hidden="1" customHeight="1" x14ac:dyDescent="0.25">
      <c r="A81" s="101" t="str">
        <f t="shared" si="18"/>
        <v>x</v>
      </c>
      <c r="B81" s="210" t="s">
        <v>136</v>
      </c>
      <c r="C81" s="206"/>
      <c r="D81" s="195" t="s">
        <v>136</v>
      </c>
      <c r="E81" s="230">
        <f t="shared" si="19"/>
        <v>0</v>
      </c>
      <c r="F81" s="230" t="s">
        <v>136</v>
      </c>
      <c r="G81" s="83" t="str">
        <f t="shared" si="22"/>
        <v/>
      </c>
      <c r="H81" s="308"/>
      <c r="I81" s="230" t="s">
        <v>136</v>
      </c>
      <c r="J81" s="308" t="str">
        <f t="shared" si="15"/>
        <v/>
      </c>
      <c r="K81" s="131" t="s">
        <v>136</v>
      </c>
      <c r="L81" s="83" t="str">
        <f t="shared" si="16"/>
        <v/>
      </c>
      <c r="M81" s="97" t="str">
        <f t="shared" si="17"/>
        <v/>
      </c>
      <c r="N81" s="75" t="str">
        <f t="shared" si="23"/>
        <v/>
      </c>
      <c r="O81" s="141" t="str">
        <f t="shared" si="20"/>
        <v/>
      </c>
      <c r="P81" s="123" t="str">
        <f t="shared" si="21"/>
        <v/>
      </c>
      <c r="Q81" s="54" t="s">
        <v>160</v>
      </c>
    </row>
    <row r="82" spans="1:17" s="1" customFormat="1" ht="15" hidden="1" customHeight="1" x14ac:dyDescent="0.25">
      <c r="A82" s="101" t="str">
        <f t="shared" si="18"/>
        <v>x</v>
      </c>
      <c r="B82" s="210" t="s">
        <v>136</v>
      </c>
      <c r="C82" s="206"/>
      <c r="D82" s="195" t="s">
        <v>136</v>
      </c>
      <c r="E82" s="230">
        <f t="shared" si="19"/>
        <v>0</v>
      </c>
      <c r="F82" s="230" t="s">
        <v>136</v>
      </c>
      <c r="G82" s="83" t="str">
        <f t="shared" si="22"/>
        <v/>
      </c>
      <c r="H82" s="308"/>
      <c r="I82" s="230" t="s">
        <v>136</v>
      </c>
      <c r="J82" s="308" t="str">
        <f t="shared" si="15"/>
        <v/>
      </c>
      <c r="K82" s="131" t="s">
        <v>136</v>
      </c>
      <c r="L82" s="83" t="str">
        <f t="shared" si="16"/>
        <v/>
      </c>
      <c r="M82" s="97" t="str">
        <f t="shared" si="17"/>
        <v/>
      </c>
      <c r="N82" s="75" t="str">
        <f t="shared" si="23"/>
        <v/>
      </c>
      <c r="O82" s="141" t="str">
        <f t="shared" si="20"/>
        <v/>
      </c>
      <c r="P82" s="123" t="str">
        <f t="shared" si="21"/>
        <v/>
      </c>
      <c r="Q82" s="54" t="s">
        <v>160</v>
      </c>
    </row>
    <row r="83" spans="1:17" s="1" customFormat="1" ht="15" hidden="1" customHeight="1" x14ac:dyDescent="0.25">
      <c r="A83" s="101" t="str">
        <f t="shared" si="18"/>
        <v>x</v>
      </c>
      <c r="B83" s="210" t="s">
        <v>45</v>
      </c>
      <c r="C83" s="206">
        <v>0</v>
      </c>
      <c r="D83" s="195">
        <v>0</v>
      </c>
      <c r="E83" s="230">
        <f t="shared" si="19"/>
        <v>0</v>
      </c>
      <c r="F83" s="230">
        <v>0</v>
      </c>
      <c r="G83" s="83">
        <f t="shared" si="22"/>
        <v>0</v>
      </c>
      <c r="H83" s="308"/>
      <c r="I83" s="230">
        <v>0</v>
      </c>
      <c r="J83" s="308" t="str">
        <f t="shared" si="15"/>
        <v/>
      </c>
      <c r="K83" s="131">
        <v>0</v>
      </c>
      <c r="L83" s="83">
        <f t="shared" si="16"/>
        <v>0</v>
      </c>
      <c r="M83" s="97" t="str">
        <f t="shared" si="17"/>
        <v/>
      </c>
      <c r="N83" s="75" t="str">
        <f t="shared" si="23"/>
        <v/>
      </c>
      <c r="O83" s="141" t="str">
        <f t="shared" si="20"/>
        <v/>
      </c>
      <c r="P83" s="123" t="str">
        <f t="shared" si="21"/>
        <v/>
      </c>
      <c r="Q83" s="54" t="s">
        <v>160</v>
      </c>
    </row>
    <row r="84" spans="1:17" s="1" customFormat="1" ht="15" hidden="1" customHeight="1" x14ac:dyDescent="0.25">
      <c r="A84" s="101" t="str">
        <f t="shared" si="18"/>
        <v>x</v>
      </c>
      <c r="B84" s="210" t="s">
        <v>136</v>
      </c>
      <c r="C84" s="206"/>
      <c r="D84" s="195" t="s">
        <v>136</v>
      </c>
      <c r="E84" s="230">
        <f t="shared" si="19"/>
        <v>0</v>
      </c>
      <c r="F84" s="230" t="s">
        <v>136</v>
      </c>
      <c r="G84" s="83" t="str">
        <f t="shared" si="22"/>
        <v/>
      </c>
      <c r="H84" s="308"/>
      <c r="I84" s="230" t="s">
        <v>136</v>
      </c>
      <c r="J84" s="308" t="str">
        <f t="shared" si="15"/>
        <v/>
      </c>
      <c r="K84" s="131" t="s">
        <v>136</v>
      </c>
      <c r="L84" s="83" t="str">
        <f t="shared" si="16"/>
        <v/>
      </c>
      <c r="M84" s="97" t="str">
        <f t="shared" si="17"/>
        <v/>
      </c>
      <c r="N84" s="75" t="str">
        <f t="shared" si="23"/>
        <v/>
      </c>
      <c r="O84" s="141" t="str">
        <f t="shared" si="20"/>
        <v/>
      </c>
      <c r="P84" s="123" t="str">
        <f t="shared" si="21"/>
        <v/>
      </c>
      <c r="Q84" s="54" t="s">
        <v>160</v>
      </c>
    </row>
    <row r="85" spans="1:17" s="1" customFormat="1" ht="15" hidden="1" customHeight="1" x14ac:dyDescent="0.25">
      <c r="A85" s="101" t="str">
        <f t="shared" si="18"/>
        <v>x</v>
      </c>
      <c r="B85" s="210" t="s">
        <v>46</v>
      </c>
      <c r="C85" s="206">
        <v>0</v>
      </c>
      <c r="D85" s="195">
        <v>0</v>
      </c>
      <c r="E85" s="230">
        <f t="shared" si="19"/>
        <v>0</v>
      </c>
      <c r="F85" s="230">
        <v>0</v>
      </c>
      <c r="G85" s="83">
        <f t="shared" si="22"/>
        <v>0</v>
      </c>
      <c r="H85" s="308"/>
      <c r="I85" s="230">
        <v>0</v>
      </c>
      <c r="J85" s="308" t="str">
        <f t="shared" si="15"/>
        <v/>
      </c>
      <c r="K85" s="131">
        <v>0</v>
      </c>
      <c r="L85" s="83">
        <f t="shared" si="16"/>
        <v>0</v>
      </c>
      <c r="M85" s="97" t="str">
        <f t="shared" si="17"/>
        <v/>
      </c>
      <c r="N85" s="75" t="str">
        <f t="shared" si="23"/>
        <v/>
      </c>
      <c r="O85" s="141" t="str">
        <f t="shared" si="20"/>
        <v/>
      </c>
      <c r="P85" s="123" t="str">
        <f t="shared" si="21"/>
        <v/>
      </c>
      <c r="Q85" s="54" t="s">
        <v>160</v>
      </c>
    </row>
    <row r="86" spans="1:17" s="1" customFormat="1" ht="15" hidden="1" customHeight="1" x14ac:dyDescent="0.25">
      <c r="A86" s="101" t="str">
        <f t="shared" si="18"/>
        <v>x</v>
      </c>
      <c r="B86" s="210" t="s">
        <v>47</v>
      </c>
      <c r="C86" s="206">
        <v>0</v>
      </c>
      <c r="D86" s="195">
        <v>0</v>
      </c>
      <c r="E86" s="230">
        <f t="shared" si="19"/>
        <v>0</v>
      </c>
      <c r="F86" s="230">
        <v>0</v>
      </c>
      <c r="G86" s="83">
        <f t="shared" si="22"/>
        <v>0</v>
      </c>
      <c r="H86" s="308"/>
      <c r="I86" s="230">
        <v>0</v>
      </c>
      <c r="J86" s="308" t="str">
        <f t="shared" si="15"/>
        <v/>
      </c>
      <c r="K86" s="131">
        <v>0</v>
      </c>
      <c r="L86" s="83">
        <f t="shared" si="16"/>
        <v>0</v>
      </c>
      <c r="M86" s="97" t="str">
        <f t="shared" si="17"/>
        <v/>
      </c>
      <c r="N86" s="75" t="str">
        <f t="shared" si="23"/>
        <v/>
      </c>
      <c r="O86" s="141" t="str">
        <f t="shared" si="20"/>
        <v/>
      </c>
      <c r="P86" s="123" t="str">
        <f t="shared" si="21"/>
        <v/>
      </c>
      <c r="Q86" s="54" t="s">
        <v>160</v>
      </c>
    </row>
    <row r="87" spans="1:17" s="1" customFormat="1" ht="15" hidden="1" customHeight="1" x14ac:dyDescent="0.25">
      <c r="A87" s="101" t="str">
        <f t="shared" si="18"/>
        <v>x</v>
      </c>
      <c r="B87" s="210" t="s">
        <v>48</v>
      </c>
      <c r="C87" s="206">
        <v>0</v>
      </c>
      <c r="D87" s="195">
        <v>0</v>
      </c>
      <c r="E87" s="230">
        <f t="shared" si="19"/>
        <v>0</v>
      </c>
      <c r="F87" s="230">
        <v>0</v>
      </c>
      <c r="G87" s="83">
        <f t="shared" si="22"/>
        <v>0</v>
      </c>
      <c r="H87" s="308"/>
      <c r="I87" s="230">
        <v>0</v>
      </c>
      <c r="J87" s="308" t="str">
        <f t="shared" si="15"/>
        <v/>
      </c>
      <c r="K87" s="131">
        <v>0</v>
      </c>
      <c r="L87" s="83">
        <f t="shared" si="16"/>
        <v>0</v>
      </c>
      <c r="M87" s="97" t="str">
        <f t="shared" si="17"/>
        <v/>
      </c>
      <c r="N87" s="75" t="str">
        <f t="shared" si="23"/>
        <v/>
      </c>
      <c r="O87" s="141" t="str">
        <f t="shared" si="20"/>
        <v/>
      </c>
      <c r="P87" s="123" t="str">
        <f t="shared" si="21"/>
        <v/>
      </c>
      <c r="Q87" s="54" t="s">
        <v>160</v>
      </c>
    </row>
    <row r="88" spans="1:17" s="1" customFormat="1" ht="15" hidden="1" customHeight="1" x14ac:dyDescent="0.25">
      <c r="A88" s="101" t="str">
        <f t="shared" si="18"/>
        <v>x</v>
      </c>
      <c r="B88" s="205" t="s">
        <v>49</v>
      </c>
      <c r="C88" s="206">
        <v>0</v>
      </c>
      <c r="D88" s="195">
        <v>0</v>
      </c>
      <c r="E88" s="230">
        <f t="shared" si="19"/>
        <v>0</v>
      </c>
      <c r="F88" s="230">
        <v>0</v>
      </c>
      <c r="G88" s="83">
        <f t="shared" si="22"/>
        <v>0</v>
      </c>
      <c r="H88" s="308"/>
      <c r="I88" s="230">
        <v>0</v>
      </c>
      <c r="J88" s="308" t="str">
        <f t="shared" si="15"/>
        <v/>
      </c>
      <c r="K88" s="131">
        <v>0</v>
      </c>
      <c r="L88" s="83">
        <f t="shared" si="16"/>
        <v>0</v>
      </c>
      <c r="M88" s="95" t="str">
        <f t="shared" si="17"/>
        <v/>
      </c>
      <c r="N88" s="75" t="str">
        <f t="shared" si="23"/>
        <v/>
      </c>
      <c r="O88" s="141" t="str">
        <f t="shared" si="20"/>
        <v/>
      </c>
      <c r="P88" s="123" t="str">
        <f t="shared" si="21"/>
        <v/>
      </c>
      <c r="Q88" s="54" t="s">
        <v>160</v>
      </c>
    </row>
    <row r="89" spans="1:17" s="13" customFormat="1" ht="15.75" hidden="1" customHeight="1" x14ac:dyDescent="0.25">
      <c r="A89" s="101" t="str">
        <f t="shared" si="18"/>
        <v>x</v>
      </c>
      <c r="B89" s="208" t="s">
        <v>50</v>
      </c>
      <c r="C89" s="209">
        <v>0</v>
      </c>
      <c r="D89" s="196">
        <f>SUM(D90:D101)</f>
        <v>0</v>
      </c>
      <c r="E89" s="237">
        <f t="shared" si="19"/>
        <v>0</v>
      </c>
      <c r="F89" s="231">
        <f>SUM(F90:F101)</f>
        <v>0</v>
      </c>
      <c r="G89" s="98">
        <f t="shared" si="22"/>
        <v>0</v>
      </c>
      <c r="H89" s="236"/>
      <c r="I89" s="237">
        <f>SUM(I90:I101)</f>
        <v>0</v>
      </c>
      <c r="J89" s="351" t="str">
        <f t="shared" si="15"/>
        <v/>
      </c>
      <c r="K89" s="231">
        <f>SUM(K90:K101)</f>
        <v>0</v>
      </c>
      <c r="L89" s="98">
        <f t="shared" si="16"/>
        <v>0</v>
      </c>
      <c r="M89" s="71" t="str">
        <f t="shared" si="17"/>
        <v/>
      </c>
      <c r="N89" s="73" t="str">
        <f t="shared" si="23"/>
        <v/>
      </c>
      <c r="O89" s="141" t="str">
        <f t="shared" si="20"/>
        <v/>
      </c>
      <c r="P89" s="123" t="str">
        <f t="shared" si="21"/>
        <v/>
      </c>
      <c r="Q89" s="54" t="s">
        <v>160</v>
      </c>
    </row>
    <row r="90" spans="1:17" s="1" customFormat="1" ht="15" hidden="1" customHeight="1" x14ac:dyDescent="0.25">
      <c r="A90" s="101" t="str">
        <f t="shared" si="18"/>
        <v>x</v>
      </c>
      <c r="B90" s="210" t="s">
        <v>97</v>
      </c>
      <c r="C90" s="206">
        <v>0</v>
      </c>
      <c r="D90" s="195">
        <v>0</v>
      </c>
      <c r="E90" s="230">
        <f t="shared" si="19"/>
        <v>0</v>
      </c>
      <c r="F90" s="230">
        <v>0</v>
      </c>
      <c r="G90" s="84">
        <f t="shared" si="22"/>
        <v>0</v>
      </c>
      <c r="H90" s="309"/>
      <c r="I90" s="230">
        <v>0</v>
      </c>
      <c r="J90" s="308" t="str">
        <f t="shared" si="15"/>
        <v/>
      </c>
      <c r="K90" s="131">
        <v>0</v>
      </c>
      <c r="L90" s="84">
        <f t="shared" si="16"/>
        <v>0</v>
      </c>
      <c r="M90" s="97" t="str">
        <f t="shared" si="17"/>
        <v/>
      </c>
      <c r="N90" s="75" t="str">
        <f t="shared" si="23"/>
        <v/>
      </c>
      <c r="O90" s="98" t="str">
        <f t="shared" si="20"/>
        <v/>
      </c>
      <c r="P90" s="123" t="str">
        <f t="shared" si="21"/>
        <v/>
      </c>
      <c r="Q90" s="54" t="s">
        <v>160</v>
      </c>
    </row>
    <row r="91" spans="1:17" s="1" customFormat="1" ht="15" hidden="1" customHeight="1" x14ac:dyDescent="0.25">
      <c r="A91" s="101" t="str">
        <f t="shared" si="18"/>
        <v>x</v>
      </c>
      <c r="B91" s="210" t="s">
        <v>98</v>
      </c>
      <c r="C91" s="206">
        <v>0</v>
      </c>
      <c r="D91" s="195">
        <v>0</v>
      </c>
      <c r="E91" s="230">
        <f t="shared" si="19"/>
        <v>0</v>
      </c>
      <c r="F91" s="230">
        <v>0</v>
      </c>
      <c r="G91" s="83">
        <f t="shared" si="22"/>
        <v>0</v>
      </c>
      <c r="H91" s="308"/>
      <c r="I91" s="230">
        <v>0</v>
      </c>
      <c r="J91" s="308" t="str">
        <f t="shared" si="15"/>
        <v/>
      </c>
      <c r="K91" s="131">
        <v>0</v>
      </c>
      <c r="L91" s="83">
        <f t="shared" si="16"/>
        <v>0</v>
      </c>
      <c r="M91" s="97" t="str">
        <f t="shared" si="17"/>
        <v/>
      </c>
      <c r="N91" s="75" t="str">
        <f t="shared" si="23"/>
        <v/>
      </c>
      <c r="O91" s="141" t="str">
        <f t="shared" si="20"/>
        <v/>
      </c>
      <c r="P91" s="123" t="str">
        <f t="shared" si="21"/>
        <v/>
      </c>
      <c r="Q91" s="54" t="s">
        <v>160</v>
      </c>
    </row>
    <row r="92" spans="1:17" s="1" customFormat="1" ht="15" hidden="1" customHeight="1" x14ac:dyDescent="0.25">
      <c r="A92" s="101" t="str">
        <f t="shared" si="18"/>
        <v>x</v>
      </c>
      <c r="B92" s="210" t="s">
        <v>61</v>
      </c>
      <c r="C92" s="206">
        <v>0</v>
      </c>
      <c r="D92" s="195">
        <v>0</v>
      </c>
      <c r="E92" s="230">
        <f t="shared" si="19"/>
        <v>0</v>
      </c>
      <c r="F92" s="230">
        <v>0</v>
      </c>
      <c r="G92" s="83">
        <f t="shared" si="22"/>
        <v>0</v>
      </c>
      <c r="H92" s="308"/>
      <c r="I92" s="230">
        <v>0</v>
      </c>
      <c r="J92" s="308" t="str">
        <f t="shared" si="15"/>
        <v/>
      </c>
      <c r="K92" s="131">
        <v>0</v>
      </c>
      <c r="L92" s="83">
        <f t="shared" si="16"/>
        <v>0</v>
      </c>
      <c r="M92" s="97" t="str">
        <f t="shared" si="17"/>
        <v/>
      </c>
      <c r="N92" s="75" t="str">
        <f t="shared" si="23"/>
        <v/>
      </c>
      <c r="O92" s="141" t="str">
        <f t="shared" si="20"/>
        <v/>
      </c>
      <c r="P92" s="123" t="str">
        <f t="shared" si="21"/>
        <v/>
      </c>
      <c r="Q92" s="54" t="s">
        <v>161</v>
      </c>
    </row>
    <row r="93" spans="1:17" s="1" customFormat="1" ht="15" hidden="1" customHeight="1" x14ac:dyDescent="0.25">
      <c r="A93" s="101" t="str">
        <f t="shared" si="18"/>
        <v>x</v>
      </c>
      <c r="B93" s="210" t="s">
        <v>136</v>
      </c>
      <c r="C93" s="206"/>
      <c r="D93" s="195" t="s">
        <v>136</v>
      </c>
      <c r="E93" s="230">
        <f t="shared" si="19"/>
        <v>0</v>
      </c>
      <c r="F93" s="230" t="s">
        <v>136</v>
      </c>
      <c r="G93" s="84" t="str">
        <f t="shared" si="22"/>
        <v/>
      </c>
      <c r="H93" s="309"/>
      <c r="I93" s="230" t="s">
        <v>136</v>
      </c>
      <c r="J93" s="308" t="str">
        <f t="shared" si="15"/>
        <v/>
      </c>
      <c r="K93" s="131" t="s">
        <v>136</v>
      </c>
      <c r="L93" s="84" t="str">
        <f t="shared" si="16"/>
        <v/>
      </c>
      <c r="M93" s="97" t="str">
        <f t="shared" si="17"/>
        <v/>
      </c>
      <c r="N93" s="75" t="str">
        <f t="shared" si="23"/>
        <v/>
      </c>
      <c r="O93" s="141" t="str">
        <f t="shared" si="20"/>
        <v/>
      </c>
      <c r="P93" s="123" t="str">
        <f t="shared" si="21"/>
        <v/>
      </c>
      <c r="Q93" s="54" t="s">
        <v>160</v>
      </c>
    </row>
    <row r="94" spans="1:17" s="1" customFormat="1" ht="15" hidden="1" customHeight="1" x14ac:dyDescent="0.25">
      <c r="A94" s="101" t="str">
        <f t="shared" si="18"/>
        <v>x</v>
      </c>
      <c r="B94" s="210" t="s">
        <v>51</v>
      </c>
      <c r="C94" s="206">
        <v>0</v>
      </c>
      <c r="D94" s="195">
        <v>0</v>
      </c>
      <c r="E94" s="230">
        <f t="shared" si="19"/>
        <v>0</v>
      </c>
      <c r="F94" s="230">
        <v>0</v>
      </c>
      <c r="G94" s="83">
        <f t="shared" si="22"/>
        <v>0</v>
      </c>
      <c r="H94" s="308"/>
      <c r="I94" s="230">
        <v>0</v>
      </c>
      <c r="J94" s="308" t="str">
        <f t="shared" si="15"/>
        <v/>
      </c>
      <c r="K94" s="131">
        <v>0</v>
      </c>
      <c r="L94" s="83">
        <f t="shared" si="16"/>
        <v>0</v>
      </c>
      <c r="M94" s="97" t="str">
        <f t="shared" si="17"/>
        <v/>
      </c>
      <c r="N94" s="75" t="str">
        <f t="shared" si="23"/>
        <v/>
      </c>
      <c r="O94" s="141" t="str">
        <f t="shared" si="20"/>
        <v/>
      </c>
      <c r="P94" s="123" t="str">
        <f t="shared" si="21"/>
        <v/>
      </c>
      <c r="Q94" s="54" t="s">
        <v>160</v>
      </c>
    </row>
    <row r="95" spans="1:17" s="1" customFormat="1" ht="15" hidden="1" customHeight="1" x14ac:dyDescent="0.25">
      <c r="A95" s="101" t="str">
        <f t="shared" si="18"/>
        <v>x</v>
      </c>
      <c r="B95" s="210" t="s">
        <v>52</v>
      </c>
      <c r="C95" s="206">
        <v>0</v>
      </c>
      <c r="D95" s="195">
        <v>0</v>
      </c>
      <c r="E95" s="230">
        <f t="shared" si="19"/>
        <v>0</v>
      </c>
      <c r="F95" s="230">
        <v>0</v>
      </c>
      <c r="G95" s="83">
        <f t="shared" si="22"/>
        <v>0</v>
      </c>
      <c r="H95" s="308"/>
      <c r="I95" s="230">
        <v>0</v>
      </c>
      <c r="J95" s="308" t="str">
        <f t="shared" si="15"/>
        <v/>
      </c>
      <c r="K95" s="131">
        <v>0</v>
      </c>
      <c r="L95" s="83">
        <f t="shared" si="16"/>
        <v>0</v>
      </c>
      <c r="M95" s="97" t="str">
        <f t="shared" si="17"/>
        <v/>
      </c>
      <c r="N95" s="75" t="str">
        <f t="shared" si="23"/>
        <v/>
      </c>
      <c r="O95" s="141" t="str">
        <f t="shared" si="20"/>
        <v/>
      </c>
      <c r="P95" s="123" t="str">
        <f t="shared" si="21"/>
        <v/>
      </c>
      <c r="Q95" s="54" t="s">
        <v>160</v>
      </c>
    </row>
    <row r="96" spans="1:17" s="1" customFormat="1" ht="15" hidden="1" customHeight="1" x14ac:dyDescent="0.25">
      <c r="A96" s="101" t="str">
        <f t="shared" si="18"/>
        <v>x</v>
      </c>
      <c r="B96" s="210" t="s">
        <v>53</v>
      </c>
      <c r="C96" s="206">
        <v>0</v>
      </c>
      <c r="D96" s="195">
        <v>0</v>
      </c>
      <c r="E96" s="230">
        <f t="shared" si="19"/>
        <v>0</v>
      </c>
      <c r="F96" s="230">
        <v>0</v>
      </c>
      <c r="G96" s="83">
        <f t="shared" si="22"/>
        <v>0</v>
      </c>
      <c r="H96" s="308"/>
      <c r="I96" s="230">
        <v>0</v>
      </c>
      <c r="J96" s="308" t="str">
        <f t="shared" si="15"/>
        <v/>
      </c>
      <c r="K96" s="131">
        <v>0</v>
      </c>
      <c r="L96" s="83">
        <f t="shared" si="16"/>
        <v>0</v>
      </c>
      <c r="M96" s="97" t="str">
        <f t="shared" si="17"/>
        <v/>
      </c>
      <c r="N96" s="75" t="str">
        <f t="shared" si="23"/>
        <v/>
      </c>
      <c r="O96" s="141" t="str">
        <f t="shared" si="20"/>
        <v/>
      </c>
      <c r="P96" s="123" t="str">
        <f t="shared" si="21"/>
        <v/>
      </c>
      <c r="Q96" s="54" t="s">
        <v>160</v>
      </c>
    </row>
    <row r="97" spans="1:17" s="1" customFormat="1" ht="15" hidden="1" customHeight="1" x14ac:dyDescent="0.25">
      <c r="A97" s="101" t="str">
        <f t="shared" si="18"/>
        <v>x</v>
      </c>
      <c r="B97" s="210" t="s">
        <v>82</v>
      </c>
      <c r="C97" s="206">
        <v>0</v>
      </c>
      <c r="D97" s="195">
        <v>0</v>
      </c>
      <c r="E97" s="230">
        <f t="shared" si="19"/>
        <v>0</v>
      </c>
      <c r="F97" s="230">
        <v>0</v>
      </c>
      <c r="G97" s="83">
        <f t="shared" si="22"/>
        <v>0</v>
      </c>
      <c r="H97" s="308"/>
      <c r="I97" s="230">
        <v>0</v>
      </c>
      <c r="J97" s="308" t="str">
        <f t="shared" si="15"/>
        <v/>
      </c>
      <c r="K97" s="131">
        <v>0</v>
      </c>
      <c r="L97" s="83">
        <f t="shared" si="16"/>
        <v>0</v>
      </c>
      <c r="M97" s="97" t="str">
        <f t="shared" si="17"/>
        <v/>
      </c>
      <c r="N97" s="75" t="str">
        <f t="shared" si="23"/>
        <v/>
      </c>
      <c r="O97" s="141" t="str">
        <f t="shared" si="20"/>
        <v/>
      </c>
      <c r="P97" s="123" t="str">
        <f t="shared" si="21"/>
        <v/>
      </c>
      <c r="Q97" s="54" t="s">
        <v>160</v>
      </c>
    </row>
    <row r="98" spans="1:17" s="1" customFormat="1" ht="15" hidden="1" customHeight="1" x14ac:dyDescent="0.25">
      <c r="A98" s="101" t="str">
        <f t="shared" si="18"/>
        <v>x</v>
      </c>
      <c r="B98" s="210" t="s">
        <v>136</v>
      </c>
      <c r="C98" s="206"/>
      <c r="D98" s="195" t="s">
        <v>136</v>
      </c>
      <c r="E98" s="230">
        <f t="shared" si="19"/>
        <v>0</v>
      </c>
      <c r="F98" s="230" t="s">
        <v>136</v>
      </c>
      <c r="G98" s="83" t="str">
        <f t="shared" si="22"/>
        <v/>
      </c>
      <c r="H98" s="308"/>
      <c r="I98" s="230" t="s">
        <v>136</v>
      </c>
      <c r="J98" s="308" t="str">
        <f t="shared" si="15"/>
        <v/>
      </c>
      <c r="K98" s="131" t="s">
        <v>136</v>
      </c>
      <c r="L98" s="83" t="str">
        <f t="shared" si="16"/>
        <v/>
      </c>
      <c r="M98" s="92" t="str">
        <f t="shared" si="17"/>
        <v/>
      </c>
      <c r="N98" s="75" t="str">
        <f t="shared" si="23"/>
        <v/>
      </c>
      <c r="O98" s="141" t="str">
        <f t="shared" si="20"/>
        <v/>
      </c>
      <c r="P98" s="123" t="str">
        <f t="shared" si="21"/>
        <v/>
      </c>
      <c r="Q98" s="54" t="s">
        <v>160</v>
      </c>
    </row>
    <row r="99" spans="1:17" s="1" customFormat="1" ht="15" hidden="1" customHeight="1" x14ac:dyDescent="0.25">
      <c r="A99" s="101" t="str">
        <f t="shared" si="18"/>
        <v>x</v>
      </c>
      <c r="B99" s="210" t="s">
        <v>55</v>
      </c>
      <c r="C99" s="206">
        <v>0</v>
      </c>
      <c r="D99" s="195">
        <v>0</v>
      </c>
      <c r="E99" s="230">
        <f t="shared" si="19"/>
        <v>0</v>
      </c>
      <c r="F99" s="230">
        <v>0</v>
      </c>
      <c r="G99" s="83">
        <f t="shared" si="22"/>
        <v>0</v>
      </c>
      <c r="H99" s="308"/>
      <c r="I99" s="230">
        <v>0</v>
      </c>
      <c r="J99" s="308" t="str">
        <f t="shared" si="15"/>
        <v/>
      </c>
      <c r="K99" s="131">
        <v>0</v>
      </c>
      <c r="L99" s="83">
        <f t="shared" si="16"/>
        <v>0</v>
      </c>
      <c r="M99" s="92" t="str">
        <f t="shared" si="17"/>
        <v/>
      </c>
      <c r="N99" s="75" t="str">
        <f t="shared" si="23"/>
        <v/>
      </c>
      <c r="O99" s="141" t="str">
        <f t="shared" si="20"/>
        <v/>
      </c>
      <c r="P99" s="123" t="str">
        <f t="shared" si="21"/>
        <v/>
      </c>
      <c r="Q99" s="54" t="s">
        <v>160</v>
      </c>
    </row>
    <row r="100" spans="1:17" s="1" customFormat="1" ht="15" hidden="1" customHeight="1" x14ac:dyDescent="0.25">
      <c r="A100" s="101" t="str">
        <f t="shared" si="18"/>
        <v>x</v>
      </c>
      <c r="B100" s="210" t="s">
        <v>56</v>
      </c>
      <c r="C100" s="206">
        <v>0</v>
      </c>
      <c r="D100" s="195">
        <v>0</v>
      </c>
      <c r="E100" s="230">
        <f t="shared" si="19"/>
        <v>0</v>
      </c>
      <c r="F100" s="230">
        <v>0</v>
      </c>
      <c r="G100" s="83">
        <f t="shared" si="22"/>
        <v>0</v>
      </c>
      <c r="H100" s="308"/>
      <c r="I100" s="230">
        <v>0</v>
      </c>
      <c r="J100" s="308" t="str">
        <f t="shared" si="15"/>
        <v/>
      </c>
      <c r="K100" s="131">
        <v>0</v>
      </c>
      <c r="L100" s="83">
        <f t="shared" si="16"/>
        <v>0</v>
      </c>
      <c r="M100" s="92" t="str">
        <f t="shared" si="17"/>
        <v/>
      </c>
      <c r="N100" s="75" t="str">
        <f t="shared" si="23"/>
        <v/>
      </c>
      <c r="O100" s="141" t="str">
        <f t="shared" si="20"/>
        <v/>
      </c>
      <c r="P100" s="123" t="str">
        <f t="shared" si="21"/>
        <v/>
      </c>
      <c r="Q100" s="54" t="s">
        <v>160</v>
      </c>
    </row>
    <row r="101" spans="1:17" s="1" customFormat="1" ht="15" hidden="1" customHeight="1" x14ac:dyDescent="0.25">
      <c r="A101" s="101" t="str">
        <f t="shared" si="18"/>
        <v>x</v>
      </c>
      <c r="B101" s="213" t="s">
        <v>99</v>
      </c>
      <c r="C101" s="193">
        <v>0</v>
      </c>
      <c r="D101" s="197">
        <v>0</v>
      </c>
      <c r="E101" s="238">
        <f t="shared" si="19"/>
        <v>0</v>
      </c>
      <c r="F101" s="238">
        <v>0</v>
      </c>
      <c r="G101" s="91">
        <f t="shared" si="22"/>
        <v>0</v>
      </c>
      <c r="H101" s="316"/>
      <c r="I101" s="238">
        <v>0</v>
      </c>
      <c r="J101" s="308" t="str">
        <f t="shared" ref="J101" si="24">IFERROR(I101/H101*100,"")</f>
        <v/>
      </c>
      <c r="K101" s="133">
        <v>0</v>
      </c>
      <c r="L101" s="91">
        <f t="shared" ref="L101" si="25">IFERROR((I101-K101),"")</f>
        <v>0</v>
      </c>
      <c r="M101" s="122" t="str">
        <f t="shared" si="17"/>
        <v/>
      </c>
      <c r="N101" s="80" t="str">
        <f t="shared" si="23"/>
        <v/>
      </c>
      <c r="O101" s="145" t="str">
        <f t="shared" si="20"/>
        <v/>
      </c>
      <c r="P101" s="123" t="str">
        <f t="shared" si="21"/>
        <v/>
      </c>
      <c r="Q101" s="54" t="s">
        <v>160</v>
      </c>
    </row>
  </sheetData>
  <mergeCells count="7">
    <mergeCell ref="B1:O1"/>
    <mergeCell ref="B3:B4"/>
    <mergeCell ref="D3:G3"/>
    <mergeCell ref="M3:O3"/>
    <mergeCell ref="B2:O2"/>
    <mergeCell ref="C3:C4"/>
    <mergeCell ref="H3:L3"/>
  </mergeCells>
  <printOptions horizontalCentered="1"/>
  <pageMargins left="0" right="0" top="0" bottom="0" header="0" footer="0"/>
  <pageSetup paperSize="9" scale="3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92D050"/>
    <pageSetUpPr fitToPage="1"/>
  </sheetPr>
  <dimension ref="A1:P101"/>
  <sheetViews>
    <sheetView showGridLines="0" showZeros="0" zoomScaleNormal="100" workbookViewId="0">
      <pane xSplit="2" ySplit="5" topLeftCell="C6" activePane="bottomRight" state="frozen"/>
      <selection activeCell="B3" sqref="B3:B4"/>
      <selection pane="topRight" activeCell="B3" sqref="B3:B4"/>
      <selection pane="bottomLeft" activeCell="B3" sqref="B3:B4"/>
      <selection pane="bottomRight" activeCell="B3" sqref="B3:B4"/>
    </sheetView>
  </sheetViews>
  <sheetFormatPr defaultColWidth="9.140625" defaultRowHeight="15" x14ac:dyDescent="0.2"/>
  <cols>
    <col min="1" max="1" width="9.140625" style="7" hidden="1" customWidth="1"/>
    <col min="2" max="2" width="33.7109375" style="7" customWidth="1"/>
    <col min="3" max="3" width="16.140625" style="7" customWidth="1"/>
    <col min="4" max="4" width="10" style="7" customWidth="1"/>
    <col min="5" max="5" width="11.85546875" style="7" customWidth="1"/>
    <col min="6" max="6" width="10.140625" style="7" customWidth="1"/>
    <col min="7" max="7" width="11.42578125" style="7" customWidth="1"/>
    <col min="8" max="8" width="22" style="7" customWidth="1"/>
    <col min="9" max="9" width="27" style="7" hidden="1" customWidth="1"/>
    <col min="10" max="10" width="21.7109375" style="7" customWidth="1"/>
    <col min="11" max="15" width="9.140625" style="7"/>
    <col min="16" max="16" width="19.140625" style="7" customWidth="1"/>
    <col min="17" max="16384" width="9.140625" style="7"/>
  </cols>
  <sheetData>
    <row r="1" spans="1:16" ht="25.5" customHeight="1" x14ac:dyDescent="0.2">
      <c r="B1" s="381" t="s">
        <v>76</v>
      </c>
      <c r="C1" s="381"/>
      <c r="D1" s="381"/>
      <c r="E1" s="381"/>
      <c r="F1" s="381"/>
      <c r="G1" s="381"/>
      <c r="H1" s="111" t="s">
        <v>151</v>
      </c>
      <c r="J1" s="177">
        <v>44043</v>
      </c>
      <c r="K1" s="117"/>
      <c r="L1" s="114"/>
      <c r="P1" s="214">
        <v>44092</v>
      </c>
    </row>
    <row r="2" spans="1:16" ht="16.5" customHeight="1" x14ac:dyDescent="0.2">
      <c r="B2" s="364" t="s">
        <v>171</v>
      </c>
      <c r="C2" s="364"/>
      <c r="D2" s="364"/>
      <c r="E2" s="364"/>
      <c r="F2" s="364"/>
      <c r="G2" s="364"/>
      <c r="H2" s="117"/>
      <c r="I2" s="117"/>
      <c r="J2" s="119"/>
      <c r="K2" s="117"/>
      <c r="L2" s="114"/>
    </row>
    <row r="3" spans="1:16" s="8" customFormat="1" ht="33.75" customHeight="1" x14ac:dyDescent="0.2">
      <c r="B3" s="358" t="s">
        <v>0</v>
      </c>
      <c r="C3" s="365" t="s">
        <v>164</v>
      </c>
      <c r="D3" s="360" t="s">
        <v>162</v>
      </c>
      <c r="E3" s="361"/>
      <c r="F3" s="361"/>
      <c r="G3" s="361"/>
      <c r="H3" s="117"/>
      <c r="I3" s="117"/>
      <c r="J3" s="117"/>
      <c r="K3" s="117"/>
      <c r="L3" s="118"/>
    </row>
    <row r="4" spans="1:16" s="8" customFormat="1" ht="46.5" customHeight="1" x14ac:dyDescent="0.2">
      <c r="B4" s="359"/>
      <c r="C4" s="366"/>
      <c r="D4" s="187" t="s">
        <v>166</v>
      </c>
      <c r="E4" s="215" t="s">
        <v>165</v>
      </c>
      <c r="F4" s="192" t="s">
        <v>163</v>
      </c>
      <c r="G4" s="192" t="s">
        <v>167</v>
      </c>
      <c r="H4" s="16"/>
      <c r="I4" s="16"/>
      <c r="J4" s="16"/>
      <c r="K4" s="16"/>
    </row>
    <row r="5" spans="1:16" s="12" customFormat="1" ht="15.75" x14ac:dyDescent="0.25">
      <c r="A5" s="101">
        <f>IF(OR(D5="",D5=0),"x",D5)</f>
        <v>32.766999999999996</v>
      </c>
      <c r="B5" s="199" t="s">
        <v>1</v>
      </c>
      <c r="C5" s="272">
        <v>37.434829999999998</v>
      </c>
      <c r="D5" s="200">
        <f>D6+D25+D36+D45+D53+D68+D75+D89</f>
        <v>32.766999999999996</v>
      </c>
      <c r="E5" s="258">
        <f>IFERROR(D5/C5*100,0)</f>
        <v>87.530783497614379</v>
      </c>
      <c r="F5" s="234">
        <f>F6+F25+F36+F45+F53+F68+F75+F89</f>
        <v>34.875999999999998</v>
      </c>
      <c r="G5" s="81">
        <f t="shared" ref="G5:G68" si="0">IFERROR(D5-F5,"")</f>
        <v>-2.1090000000000018</v>
      </c>
    </row>
    <row r="6" spans="1:16" s="13" customFormat="1" ht="15.75" x14ac:dyDescent="0.25">
      <c r="A6" s="101">
        <f t="shared" ref="A6:A69" si="1">IF(OR(D6="",D6=0),"x",D6)</f>
        <v>8.6189999999999998</v>
      </c>
      <c r="B6" s="203" t="s">
        <v>2</v>
      </c>
      <c r="C6" s="204">
        <v>9.1486999999999998</v>
      </c>
      <c r="D6" s="194">
        <f>SUM(D7:D24)</f>
        <v>8.6189999999999998</v>
      </c>
      <c r="E6" s="259">
        <f t="shared" ref="E6:E69" si="2">IFERROR(D6/C6*100,0)</f>
        <v>94.210106353908202</v>
      </c>
      <c r="F6" s="229">
        <f>SUM(F7:F24)</f>
        <v>11.733000000000001</v>
      </c>
      <c r="G6" s="82">
        <f t="shared" si="0"/>
        <v>-3.1140000000000008</v>
      </c>
    </row>
    <row r="7" spans="1:16" s="1" customFormat="1" ht="15" hidden="1" customHeight="1" x14ac:dyDescent="0.2">
      <c r="A7" s="101" t="str">
        <f t="shared" si="1"/>
        <v>x</v>
      </c>
      <c r="B7" s="205" t="s">
        <v>3</v>
      </c>
      <c r="C7" s="206"/>
      <c r="D7" s="195">
        <v>0</v>
      </c>
      <c r="E7" s="260">
        <f t="shared" si="2"/>
        <v>0</v>
      </c>
      <c r="F7" s="263">
        <v>0</v>
      </c>
      <c r="G7" s="83">
        <f t="shared" si="0"/>
        <v>0</v>
      </c>
      <c r="H7" s="178"/>
    </row>
    <row r="8" spans="1:16" s="1" customFormat="1" ht="15.75" x14ac:dyDescent="0.2">
      <c r="A8" s="101">
        <f t="shared" si="1"/>
        <v>1</v>
      </c>
      <c r="B8" s="205" t="s">
        <v>4</v>
      </c>
      <c r="C8" s="206">
        <v>1</v>
      </c>
      <c r="D8" s="195">
        <v>1</v>
      </c>
      <c r="E8" s="260">
        <f t="shared" si="2"/>
        <v>100</v>
      </c>
      <c r="F8" s="263">
        <v>2.9249999999999998</v>
      </c>
      <c r="G8" s="83">
        <f t="shared" si="0"/>
        <v>-1.9249999999999998</v>
      </c>
      <c r="H8" s="178"/>
    </row>
    <row r="9" spans="1:16" s="1" customFormat="1" ht="15" hidden="1" customHeight="1" x14ac:dyDescent="0.2">
      <c r="A9" s="101" t="str">
        <f t="shared" si="1"/>
        <v>x</v>
      </c>
      <c r="B9" s="205" t="s">
        <v>5</v>
      </c>
      <c r="C9" s="206"/>
      <c r="D9" s="195">
        <v>0</v>
      </c>
      <c r="E9" s="260">
        <f t="shared" si="2"/>
        <v>0</v>
      </c>
      <c r="F9" s="263">
        <v>0</v>
      </c>
      <c r="G9" s="83">
        <f t="shared" si="0"/>
        <v>0</v>
      </c>
      <c r="H9" s="178"/>
      <c r="I9" s="178"/>
    </row>
    <row r="10" spans="1:16" s="1" customFormat="1" ht="15" hidden="1" customHeight="1" x14ac:dyDescent="0.2">
      <c r="A10" s="101" t="str">
        <f t="shared" si="1"/>
        <v>x</v>
      </c>
      <c r="B10" s="205" t="s">
        <v>6</v>
      </c>
      <c r="C10" s="206"/>
      <c r="D10" s="195">
        <v>0</v>
      </c>
      <c r="E10" s="260">
        <f t="shared" si="2"/>
        <v>0</v>
      </c>
      <c r="F10" s="230">
        <v>0</v>
      </c>
      <c r="G10" s="83">
        <f t="shared" si="0"/>
        <v>0</v>
      </c>
      <c r="H10" s="178"/>
    </row>
    <row r="11" spans="1:16" s="1" customFormat="1" ht="15.75" x14ac:dyDescent="0.2">
      <c r="A11" s="101">
        <f t="shared" si="1"/>
        <v>0.38800000000000001</v>
      </c>
      <c r="B11" s="205" t="s">
        <v>7</v>
      </c>
      <c r="C11" s="206">
        <v>0.48799999999999999</v>
      </c>
      <c r="D11" s="195">
        <v>0.38800000000000001</v>
      </c>
      <c r="E11" s="260">
        <f t="shared" si="2"/>
        <v>79.508196721311478</v>
      </c>
      <c r="F11" s="230">
        <v>0.23699999999999999</v>
      </c>
      <c r="G11" s="83">
        <f t="shared" si="0"/>
        <v>0.15100000000000002</v>
      </c>
      <c r="H11" s="178"/>
    </row>
    <row r="12" spans="1:16" s="1" customFormat="1" ht="15" hidden="1" customHeight="1" x14ac:dyDescent="0.2">
      <c r="A12" s="101" t="str">
        <f t="shared" si="1"/>
        <v>x</v>
      </c>
      <c r="B12" s="205" t="s">
        <v>8</v>
      </c>
      <c r="C12" s="206"/>
      <c r="D12" s="195">
        <v>0</v>
      </c>
      <c r="E12" s="260">
        <f t="shared" si="2"/>
        <v>0</v>
      </c>
      <c r="F12" s="230">
        <v>0</v>
      </c>
      <c r="G12" s="83">
        <f t="shared" si="0"/>
        <v>0</v>
      </c>
      <c r="H12" s="178"/>
    </row>
    <row r="13" spans="1:16" s="1" customFormat="1" ht="15.75" x14ac:dyDescent="0.2">
      <c r="A13" s="101">
        <f t="shared" si="1"/>
        <v>0.154</v>
      </c>
      <c r="B13" s="205" t="s">
        <v>9</v>
      </c>
      <c r="C13" s="206">
        <v>0.04</v>
      </c>
      <c r="D13" s="195">
        <v>0.154</v>
      </c>
      <c r="E13" s="260">
        <f t="shared" si="2"/>
        <v>385</v>
      </c>
      <c r="F13" s="230">
        <v>0.33</v>
      </c>
      <c r="G13" s="83">
        <f t="shared" si="0"/>
        <v>-0.17600000000000002</v>
      </c>
      <c r="H13" s="178"/>
    </row>
    <row r="14" spans="1:16" s="1" customFormat="1" ht="15" hidden="1" customHeight="1" x14ac:dyDescent="0.2">
      <c r="A14" s="101" t="str">
        <f t="shared" si="1"/>
        <v>x</v>
      </c>
      <c r="B14" s="205" t="s">
        <v>10</v>
      </c>
      <c r="C14" s="206"/>
      <c r="D14" s="195">
        <v>0</v>
      </c>
      <c r="E14" s="260">
        <f t="shared" si="2"/>
        <v>0</v>
      </c>
      <c r="F14" s="230">
        <v>0</v>
      </c>
      <c r="G14" s="83">
        <f t="shared" si="0"/>
        <v>0</v>
      </c>
      <c r="H14" s="178"/>
    </row>
    <row r="15" spans="1:16" s="1" customFormat="1" ht="15" hidden="1" customHeight="1" x14ac:dyDescent="0.2">
      <c r="A15" s="101" t="str">
        <f t="shared" si="1"/>
        <v>x</v>
      </c>
      <c r="B15" s="205" t="s">
        <v>11</v>
      </c>
      <c r="C15" s="206"/>
      <c r="D15" s="195">
        <v>0</v>
      </c>
      <c r="E15" s="260">
        <f t="shared" si="2"/>
        <v>0</v>
      </c>
      <c r="F15" s="230">
        <v>0</v>
      </c>
      <c r="G15" s="83">
        <f t="shared" si="0"/>
        <v>0</v>
      </c>
      <c r="H15" s="178"/>
    </row>
    <row r="16" spans="1:16" s="1" customFormat="1" ht="15" hidden="1" customHeight="1" x14ac:dyDescent="0.2">
      <c r="A16" s="101" t="str">
        <f t="shared" si="1"/>
        <v>x</v>
      </c>
      <c r="B16" s="205" t="s">
        <v>58</v>
      </c>
      <c r="C16" s="206"/>
      <c r="D16" s="195">
        <v>0</v>
      </c>
      <c r="E16" s="260">
        <f t="shared" si="2"/>
        <v>0</v>
      </c>
      <c r="F16" s="230">
        <v>0</v>
      </c>
      <c r="G16" s="83">
        <f t="shared" si="0"/>
        <v>0</v>
      </c>
      <c r="H16" s="178"/>
    </row>
    <row r="17" spans="1:8" s="1" customFormat="1" ht="15" hidden="1" customHeight="1" x14ac:dyDescent="0.2">
      <c r="A17" s="101" t="str">
        <f t="shared" si="1"/>
        <v>x</v>
      </c>
      <c r="B17" s="205" t="s">
        <v>12</v>
      </c>
      <c r="C17" s="206"/>
      <c r="D17" s="195">
        <v>0</v>
      </c>
      <c r="E17" s="260">
        <f t="shared" si="2"/>
        <v>0</v>
      </c>
      <c r="F17" s="230">
        <v>0</v>
      </c>
      <c r="G17" s="83">
        <f t="shared" si="0"/>
        <v>0</v>
      </c>
      <c r="H17" s="178"/>
    </row>
    <row r="18" spans="1:8" s="1" customFormat="1" ht="15" hidden="1" customHeight="1" x14ac:dyDescent="0.2">
      <c r="A18" s="101" t="str">
        <f t="shared" si="1"/>
        <v>x</v>
      </c>
      <c r="B18" s="205" t="s">
        <v>13</v>
      </c>
      <c r="C18" s="206"/>
      <c r="D18" s="195">
        <v>0</v>
      </c>
      <c r="E18" s="260">
        <f t="shared" si="2"/>
        <v>0</v>
      </c>
      <c r="F18" s="230">
        <v>0</v>
      </c>
      <c r="G18" s="83">
        <f t="shared" si="0"/>
        <v>0</v>
      </c>
      <c r="H18" s="178"/>
    </row>
    <row r="19" spans="1:8" s="1" customFormat="1" ht="15.75" x14ac:dyDescent="0.2">
      <c r="A19" s="101">
        <f t="shared" si="1"/>
        <v>3.8860000000000001</v>
      </c>
      <c r="B19" s="205" t="s">
        <v>14</v>
      </c>
      <c r="C19" s="206">
        <v>4.2195</v>
      </c>
      <c r="D19" s="195">
        <v>3.8860000000000001</v>
      </c>
      <c r="E19" s="260">
        <f t="shared" si="2"/>
        <v>92.096219931271477</v>
      </c>
      <c r="F19" s="230">
        <v>3.7730000000000001</v>
      </c>
      <c r="G19" s="83">
        <f t="shared" si="0"/>
        <v>0.11299999999999999</v>
      </c>
      <c r="H19" s="178"/>
    </row>
    <row r="20" spans="1:8" s="1" customFormat="1" ht="15" hidden="1" customHeight="1" x14ac:dyDescent="0.2">
      <c r="A20" s="101" t="str">
        <f t="shared" si="1"/>
        <v>x</v>
      </c>
      <c r="B20" s="205" t="s">
        <v>15</v>
      </c>
      <c r="C20" s="206"/>
      <c r="D20" s="195">
        <v>0</v>
      </c>
      <c r="E20" s="260">
        <f t="shared" si="2"/>
        <v>0</v>
      </c>
      <c r="F20" s="230">
        <v>0</v>
      </c>
      <c r="G20" s="83">
        <f t="shared" si="0"/>
        <v>0</v>
      </c>
      <c r="H20" s="178"/>
    </row>
    <row r="21" spans="1:8" s="1" customFormat="1" ht="15.75" x14ac:dyDescent="0.2">
      <c r="A21" s="101">
        <f t="shared" si="1"/>
        <v>1.8919999999999999</v>
      </c>
      <c r="B21" s="205" t="s">
        <v>16</v>
      </c>
      <c r="C21" s="206">
        <v>1.8919999999999999</v>
      </c>
      <c r="D21" s="195">
        <v>1.8919999999999999</v>
      </c>
      <c r="E21" s="260">
        <f t="shared" si="2"/>
        <v>100</v>
      </c>
      <c r="F21" s="230">
        <v>2.2109999999999999</v>
      </c>
      <c r="G21" s="83">
        <f t="shared" si="0"/>
        <v>-0.31899999999999995</v>
      </c>
      <c r="H21" s="178"/>
    </row>
    <row r="22" spans="1:8" s="1" customFormat="1" ht="15" hidden="1" customHeight="1" x14ac:dyDescent="0.2">
      <c r="A22" s="101" t="str">
        <f t="shared" si="1"/>
        <v>x</v>
      </c>
      <c r="B22" s="205" t="s">
        <v>17</v>
      </c>
      <c r="C22" s="206">
        <v>0.21</v>
      </c>
      <c r="D22" s="195">
        <v>0</v>
      </c>
      <c r="E22" s="260">
        <f t="shared" si="2"/>
        <v>0</v>
      </c>
      <c r="F22" s="230">
        <v>0.23599999999999999</v>
      </c>
      <c r="G22" s="83">
        <f t="shared" si="0"/>
        <v>-0.23599999999999999</v>
      </c>
      <c r="H22" s="178"/>
    </row>
    <row r="23" spans="1:8" s="1" customFormat="1" ht="15.75" x14ac:dyDescent="0.2">
      <c r="A23" s="101">
        <f t="shared" si="1"/>
        <v>1.2989999999999999</v>
      </c>
      <c r="B23" s="205" t="s">
        <v>18</v>
      </c>
      <c r="C23" s="206">
        <v>1.2989999999999999</v>
      </c>
      <c r="D23" s="195">
        <v>1.2989999999999999</v>
      </c>
      <c r="E23" s="260">
        <f t="shared" si="2"/>
        <v>100</v>
      </c>
      <c r="F23" s="230">
        <v>2.0209999999999999</v>
      </c>
      <c r="G23" s="83">
        <f t="shared" si="0"/>
        <v>-0.72199999999999998</v>
      </c>
      <c r="H23" s="178"/>
    </row>
    <row r="24" spans="1:8" s="1" customFormat="1" ht="15" hidden="1" customHeight="1" x14ac:dyDescent="0.2">
      <c r="A24" s="101" t="str">
        <f t="shared" si="1"/>
        <v>x</v>
      </c>
      <c r="B24" s="205" t="s">
        <v>153</v>
      </c>
      <c r="C24" s="206">
        <v>2.0000000000000001E-4</v>
      </c>
      <c r="D24" s="195" t="s">
        <v>136</v>
      </c>
      <c r="E24" s="260">
        <f t="shared" si="2"/>
        <v>0</v>
      </c>
      <c r="F24" s="230" t="s">
        <v>136</v>
      </c>
      <c r="G24" s="83" t="str">
        <f t="shared" si="0"/>
        <v/>
      </c>
      <c r="H24" s="178"/>
    </row>
    <row r="25" spans="1:8" s="13" customFormat="1" ht="15.75" x14ac:dyDescent="0.25">
      <c r="A25" s="101">
        <f t="shared" si="1"/>
        <v>2.1310000000000002</v>
      </c>
      <c r="B25" s="203" t="s">
        <v>19</v>
      </c>
      <c r="C25" s="204">
        <v>2.46713</v>
      </c>
      <c r="D25" s="194">
        <f>SUM(D26:D35)</f>
        <v>2.1310000000000002</v>
      </c>
      <c r="E25" s="259">
        <f t="shared" si="2"/>
        <v>86.375667273309475</v>
      </c>
      <c r="F25" s="231">
        <f>SUM(F26:F35)</f>
        <v>2.004</v>
      </c>
      <c r="G25" s="82">
        <f t="shared" si="0"/>
        <v>0.12700000000000022</v>
      </c>
    </row>
    <row r="26" spans="1:8" s="1" customFormat="1" ht="15" hidden="1" customHeight="1" x14ac:dyDescent="0.2">
      <c r="A26" s="101" t="str">
        <f t="shared" si="1"/>
        <v>x</v>
      </c>
      <c r="B26" s="205" t="s">
        <v>137</v>
      </c>
      <c r="C26" s="206"/>
      <c r="D26" s="195">
        <v>0</v>
      </c>
      <c r="E26" s="260">
        <f t="shared" si="2"/>
        <v>0</v>
      </c>
      <c r="F26" s="230">
        <v>0</v>
      </c>
      <c r="G26" s="84">
        <f t="shared" si="0"/>
        <v>0</v>
      </c>
      <c r="H26" s="178"/>
    </row>
    <row r="27" spans="1:8" s="1" customFormat="1" ht="15" hidden="1" customHeight="1" x14ac:dyDescent="0.2">
      <c r="A27" s="101" t="str">
        <f t="shared" si="1"/>
        <v>x</v>
      </c>
      <c r="B27" s="205" t="s">
        <v>20</v>
      </c>
      <c r="C27" s="206"/>
      <c r="D27" s="195">
        <v>0</v>
      </c>
      <c r="E27" s="260">
        <f t="shared" si="2"/>
        <v>0</v>
      </c>
      <c r="F27" s="230">
        <v>0</v>
      </c>
      <c r="G27" s="84">
        <f t="shared" si="0"/>
        <v>0</v>
      </c>
      <c r="H27" s="178"/>
    </row>
    <row r="28" spans="1:8" s="1" customFormat="1" ht="15" hidden="1" customHeight="1" x14ac:dyDescent="0.2">
      <c r="A28" s="101" t="str">
        <f t="shared" si="1"/>
        <v>x</v>
      </c>
      <c r="B28" s="205" t="s">
        <v>21</v>
      </c>
      <c r="C28" s="206"/>
      <c r="D28" s="195">
        <v>0</v>
      </c>
      <c r="E28" s="260">
        <f t="shared" si="2"/>
        <v>0</v>
      </c>
      <c r="F28" s="230">
        <v>0</v>
      </c>
      <c r="G28" s="84">
        <f t="shared" si="0"/>
        <v>0</v>
      </c>
      <c r="H28" s="178"/>
    </row>
    <row r="29" spans="1:8" s="1" customFormat="1" ht="15" hidden="1" customHeight="1" x14ac:dyDescent="0.2">
      <c r="A29" s="101" t="str">
        <f t="shared" si="1"/>
        <v>x</v>
      </c>
      <c r="B29" s="205" t="s">
        <v>136</v>
      </c>
      <c r="C29" s="206"/>
      <c r="D29" s="195" t="s">
        <v>136</v>
      </c>
      <c r="E29" s="260">
        <f t="shared" si="2"/>
        <v>0</v>
      </c>
      <c r="F29" s="230" t="s">
        <v>136</v>
      </c>
      <c r="G29" s="84" t="str">
        <f t="shared" si="0"/>
        <v/>
      </c>
      <c r="H29" s="178"/>
    </row>
    <row r="30" spans="1:8" s="1" customFormat="1" ht="15.75" x14ac:dyDescent="0.2">
      <c r="A30" s="101">
        <f t="shared" si="1"/>
        <v>1.9570000000000001</v>
      </c>
      <c r="B30" s="205" t="s">
        <v>22</v>
      </c>
      <c r="C30" s="206">
        <v>2.2871299999999999</v>
      </c>
      <c r="D30" s="195">
        <v>1.9570000000000001</v>
      </c>
      <c r="E30" s="260">
        <f t="shared" si="2"/>
        <v>85.565752711914072</v>
      </c>
      <c r="F30" s="230">
        <v>1.907</v>
      </c>
      <c r="G30" s="83">
        <f t="shared" si="0"/>
        <v>5.0000000000000044E-2</v>
      </c>
      <c r="H30" s="178"/>
    </row>
    <row r="31" spans="1:8" s="1" customFormat="1" ht="15" hidden="1" customHeight="1" x14ac:dyDescent="0.2">
      <c r="A31" s="101" t="str">
        <f t="shared" si="1"/>
        <v>x</v>
      </c>
      <c r="B31" s="205" t="s">
        <v>83</v>
      </c>
      <c r="C31" s="206"/>
      <c r="D31" s="195">
        <v>0</v>
      </c>
      <c r="E31" s="260">
        <f t="shared" si="2"/>
        <v>0</v>
      </c>
      <c r="F31" s="230">
        <v>0</v>
      </c>
      <c r="G31" s="84">
        <f t="shared" si="0"/>
        <v>0</v>
      </c>
      <c r="H31" s="178"/>
    </row>
    <row r="32" spans="1:8" s="1" customFormat="1" ht="15" hidden="1" customHeight="1" x14ac:dyDescent="0.2">
      <c r="A32" s="101" t="str">
        <f t="shared" si="1"/>
        <v>x</v>
      </c>
      <c r="B32" s="205" t="s">
        <v>23</v>
      </c>
      <c r="C32" s="206"/>
      <c r="D32" s="195">
        <v>0</v>
      </c>
      <c r="E32" s="260">
        <f t="shared" si="2"/>
        <v>0</v>
      </c>
      <c r="F32" s="230">
        <v>0</v>
      </c>
      <c r="G32" s="83">
        <f t="shared" si="0"/>
        <v>0</v>
      </c>
      <c r="H32" s="178"/>
    </row>
    <row r="33" spans="1:8" s="1" customFormat="1" ht="15" hidden="1" customHeight="1" x14ac:dyDescent="0.2">
      <c r="A33" s="101" t="str">
        <f t="shared" si="1"/>
        <v>x</v>
      </c>
      <c r="B33" s="205" t="s">
        <v>24</v>
      </c>
      <c r="C33" s="206"/>
      <c r="D33" s="195">
        <v>0</v>
      </c>
      <c r="E33" s="260">
        <f t="shared" si="2"/>
        <v>0</v>
      </c>
      <c r="F33" s="230">
        <v>0</v>
      </c>
      <c r="G33" s="84">
        <f t="shared" si="0"/>
        <v>0</v>
      </c>
      <c r="H33" s="178"/>
    </row>
    <row r="34" spans="1:8" s="1" customFormat="1" ht="15.75" hidden="1" x14ac:dyDescent="0.2">
      <c r="A34" s="101" t="str">
        <f t="shared" si="1"/>
        <v>x</v>
      </c>
      <c r="B34" s="205" t="s">
        <v>25</v>
      </c>
      <c r="C34" s="206"/>
      <c r="D34" s="195">
        <v>0</v>
      </c>
      <c r="E34" s="260">
        <f t="shared" si="2"/>
        <v>0</v>
      </c>
      <c r="F34" s="230">
        <v>0</v>
      </c>
      <c r="G34" s="84">
        <f t="shared" si="0"/>
        <v>0</v>
      </c>
      <c r="H34" s="178"/>
    </row>
    <row r="35" spans="1:8" s="1" customFormat="1" ht="15" customHeight="1" x14ac:dyDescent="0.2">
      <c r="A35" s="101">
        <f t="shared" si="1"/>
        <v>0.17399999999999999</v>
      </c>
      <c r="B35" s="205" t="s">
        <v>26</v>
      </c>
      <c r="C35" s="206">
        <v>0.18</v>
      </c>
      <c r="D35" s="195">
        <v>0.17399999999999999</v>
      </c>
      <c r="E35" s="260">
        <f t="shared" si="2"/>
        <v>96.666666666666671</v>
      </c>
      <c r="F35" s="230">
        <v>9.7000000000000003E-2</v>
      </c>
      <c r="G35" s="83">
        <f t="shared" si="0"/>
        <v>7.6999999999999985E-2</v>
      </c>
      <c r="H35" s="178"/>
    </row>
    <row r="36" spans="1:8" s="13" customFormat="1" ht="15.75" hidden="1" customHeight="1" x14ac:dyDescent="0.25">
      <c r="A36" s="101" t="str">
        <f t="shared" si="1"/>
        <v>x</v>
      </c>
      <c r="B36" s="203" t="s">
        <v>59</v>
      </c>
      <c r="C36" s="204"/>
      <c r="D36" s="194">
        <f>SUM(D37:D44)</f>
        <v>0</v>
      </c>
      <c r="E36" s="259">
        <f t="shared" si="2"/>
        <v>0</v>
      </c>
      <c r="F36" s="130">
        <f>SUM(F37:F44)</f>
        <v>0</v>
      </c>
      <c r="G36" s="82">
        <f t="shared" si="0"/>
        <v>0</v>
      </c>
    </row>
    <row r="37" spans="1:8" s="17" customFormat="1" ht="15" hidden="1" customHeight="1" x14ac:dyDescent="0.2">
      <c r="A37" s="101" t="str">
        <f t="shared" si="1"/>
        <v>x</v>
      </c>
      <c r="B37" s="205" t="s">
        <v>84</v>
      </c>
      <c r="C37" s="206"/>
      <c r="D37" s="195">
        <v>0</v>
      </c>
      <c r="E37" s="260">
        <f t="shared" si="2"/>
        <v>0</v>
      </c>
      <c r="F37" s="230">
        <v>0</v>
      </c>
      <c r="G37" s="84">
        <f t="shared" si="0"/>
        <v>0</v>
      </c>
      <c r="H37" s="178" t="s">
        <v>136</v>
      </c>
    </row>
    <row r="38" spans="1:8" s="1" customFormat="1" ht="15" hidden="1" customHeight="1" x14ac:dyDescent="0.2">
      <c r="A38" s="101" t="str">
        <f t="shared" si="1"/>
        <v>x</v>
      </c>
      <c r="B38" s="205" t="s">
        <v>85</v>
      </c>
      <c r="C38" s="206"/>
      <c r="D38" s="195">
        <v>0</v>
      </c>
      <c r="E38" s="260">
        <f t="shared" si="2"/>
        <v>0</v>
      </c>
      <c r="F38" s="230">
        <v>0</v>
      </c>
      <c r="G38" s="84">
        <f t="shared" si="0"/>
        <v>0</v>
      </c>
      <c r="H38" s="178"/>
    </row>
    <row r="39" spans="1:8" s="3" customFormat="1" ht="15" hidden="1" customHeight="1" x14ac:dyDescent="0.2">
      <c r="A39" s="101" t="str">
        <f t="shared" si="1"/>
        <v>x</v>
      </c>
      <c r="B39" s="207" t="s">
        <v>63</v>
      </c>
      <c r="C39" s="206"/>
      <c r="D39" s="195">
        <v>0</v>
      </c>
      <c r="E39" s="260">
        <f t="shared" si="2"/>
        <v>0</v>
      </c>
      <c r="F39" s="230">
        <v>0</v>
      </c>
      <c r="G39" s="85">
        <f t="shared" si="0"/>
        <v>0</v>
      </c>
      <c r="H39" s="178"/>
    </row>
    <row r="40" spans="1:8" s="1" customFormat="1" ht="15" hidden="1" customHeight="1" x14ac:dyDescent="0.2">
      <c r="A40" s="101" t="str">
        <f t="shared" si="1"/>
        <v>x</v>
      </c>
      <c r="B40" s="205" t="s">
        <v>27</v>
      </c>
      <c r="C40" s="206"/>
      <c r="D40" s="195">
        <v>0</v>
      </c>
      <c r="E40" s="260">
        <f t="shared" si="2"/>
        <v>0</v>
      </c>
      <c r="F40" s="230">
        <v>0</v>
      </c>
      <c r="G40" s="84">
        <f t="shared" si="0"/>
        <v>0</v>
      </c>
      <c r="H40" s="178"/>
    </row>
    <row r="41" spans="1:8" s="1" customFormat="1" ht="15" hidden="1" customHeight="1" x14ac:dyDescent="0.2">
      <c r="A41" s="101" t="str">
        <f t="shared" si="1"/>
        <v>x</v>
      </c>
      <c r="B41" s="205" t="s">
        <v>28</v>
      </c>
      <c r="C41" s="206"/>
      <c r="D41" s="195">
        <v>0</v>
      </c>
      <c r="E41" s="260">
        <f t="shared" si="2"/>
        <v>0</v>
      </c>
      <c r="F41" s="230">
        <v>0</v>
      </c>
      <c r="G41" s="83">
        <f t="shared" si="0"/>
        <v>0</v>
      </c>
      <c r="H41" s="178"/>
    </row>
    <row r="42" spans="1:8" s="1" customFormat="1" ht="15" hidden="1" customHeight="1" x14ac:dyDescent="0.2">
      <c r="A42" s="101" t="str">
        <f t="shared" si="1"/>
        <v>x</v>
      </c>
      <c r="B42" s="205" t="s">
        <v>29</v>
      </c>
      <c r="C42" s="206"/>
      <c r="D42" s="195">
        <v>0</v>
      </c>
      <c r="E42" s="260">
        <f t="shared" si="2"/>
        <v>0</v>
      </c>
      <c r="F42" s="230">
        <v>0</v>
      </c>
      <c r="G42" s="83">
        <f t="shared" si="0"/>
        <v>0</v>
      </c>
      <c r="H42" s="178"/>
    </row>
    <row r="43" spans="1:8" s="1" customFormat="1" ht="15" hidden="1" customHeight="1" x14ac:dyDescent="0.2">
      <c r="A43" s="101" t="str">
        <f t="shared" si="1"/>
        <v>x</v>
      </c>
      <c r="B43" s="205" t="s">
        <v>30</v>
      </c>
      <c r="C43" s="206"/>
      <c r="D43" s="195">
        <v>0</v>
      </c>
      <c r="E43" s="260">
        <f t="shared" si="2"/>
        <v>0</v>
      </c>
      <c r="F43" s="230">
        <v>0</v>
      </c>
      <c r="G43" s="84">
        <f t="shared" si="0"/>
        <v>0</v>
      </c>
      <c r="H43" s="178"/>
    </row>
    <row r="44" spans="1:8" s="1" customFormat="1" ht="15" hidden="1" customHeight="1" x14ac:dyDescent="0.2">
      <c r="A44" s="101" t="str">
        <f t="shared" si="1"/>
        <v>x</v>
      </c>
      <c r="B44" s="205" t="s">
        <v>64</v>
      </c>
      <c r="C44" s="206"/>
      <c r="D44" s="195">
        <v>0</v>
      </c>
      <c r="E44" s="260">
        <f t="shared" si="2"/>
        <v>0</v>
      </c>
      <c r="F44" s="230">
        <v>0</v>
      </c>
      <c r="G44" s="84">
        <f t="shared" si="0"/>
        <v>0</v>
      </c>
      <c r="H44" s="178"/>
    </row>
    <row r="45" spans="1:8" s="13" customFormat="1" ht="15.75" hidden="1" customHeight="1" x14ac:dyDescent="0.25">
      <c r="A45" s="101" t="str">
        <f t="shared" si="1"/>
        <v>x</v>
      </c>
      <c r="B45" s="203" t="s">
        <v>62</v>
      </c>
      <c r="C45" s="204">
        <v>2.577</v>
      </c>
      <c r="D45" s="194">
        <f>SUM(D46:D52)</f>
        <v>0</v>
      </c>
      <c r="E45" s="259">
        <f t="shared" si="2"/>
        <v>0</v>
      </c>
      <c r="F45" s="130">
        <f>SUM(F46:F52)</f>
        <v>0</v>
      </c>
      <c r="G45" s="86">
        <f t="shared" si="0"/>
        <v>0</v>
      </c>
    </row>
    <row r="46" spans="1:8" s="1" customFormat="1" ht="15" hidden="1" customHeight="1" x14ac:dyDescent="0.2">
      <c r="A46" s="101" t="str">
        <f t="shared" si="1"/>
        <v>x</v>
      </c>
      <c r="B46" s="205" t="s">
        <v>86</v>
      </c>
      <c r="C46" s="206"/>
      <c r="D46" s="195">
        <v>0</v>
      </c>
      <c r="E46" s="260">
        <f t="shared" si="2"/>
        <v>0</v>
      </c>
      <c r="F46" s="230">
        <v>0</v>
      </c>
      <c r="G46" s="84">
        <f t="shared" si="0"/>
        <v>0</v>
      </c>
      <c r="H46" s="178"/>
    </row>
    <row r="47" spans="1:8" s="1" customFormat="1" ht="15" hidden="1" customHeight="1" x14ac:dyDescent="0.2">
      <c r="A47" s="101" t="str">
        <f t="shared" si="1"/>
        <v>x</v>
      </c>
      <c r="B47" s="205" t="s">
        <v>87</v>
      </c>
      <c r="C47" s="206"/>
      <c r="D47" s="195">
        <v>0</v>
      </c>
      <c r="E47" s="260">
        <f t="shared" si="2"/>
        <v>0</v>
      </c>
      <c r="F47" s="230">
        <v>0</v>
      </c>
      <c r="G47" s="84">
        <f t="shared" si="0"/>
        <v>0</v>
      </c>
      <c r="H47" s="178"/>
    </row>
    <row r="48" spans="1:8" s="1" customFormat="1" ht="15" hidden="1" customHeight="1" x14ac:dyDescent="0.2">
      <c r="A48" s="101" t="str">
        <f t="shared" si="1"/>
        <v>x</v>
      </c>
      <c r="B48" s="205" t="s">
        <v>88</v>
      </c>
      <c r="C48" s="206"/>
      <c r="D48" s="195">
        <v>0</v>
      </c>
      <c r="E48" s="260">
        <f t="shared" si="2"/>
        <v>0</v>
      </c>
      <c r="F48" s="230">
        <v>0</v>
      </c>
      <c r="G48" s="84">
        <f t="shared" si="0"/>
        <v>0</v>
      </c>
      <c r="H48" s="178"/>
    </row>
    <row r="49" spans="1:8" s="1" customFormat="1" ht="15" hidden="1" customHeight="1" x14ac:dyDescent="0.2">
      <c r="A49" s="101" t="str">
        <f t="shared" si="1"/>
        <v>x</v>
      </c>
      <c r="B49" s="205" t="s">
        <v>89</v>
      </c>
      <c r="C49" s="206"/>
      <c r="D49" s="195">
        <v>0</v>
      </c>
      <c r="E49" s="260">
        <f t="shared" si="2"/>
        <v>0</v>
      </c>
      <c r="F49" s="230">
        <v>0</v>
      </c>
      <c r="G49" s="84">
        <f t="shared" si="0"/>
        <v>0</v>
      </c>
      <c r="H49" s="178"/>
    </row>
    <row r="50" spans="1:8" s="1" customFormat="1" ht="15" hidden="1" customHeight="1" x14ac:dyDescent="0.2">
      <c r="A50" s="101" t="str">
        <f t="shared" si="1"/>
        <v>x</v>
      </c>
      <c r="B50" s="205" t="s">
        <v>101</v>
      </c>
      <c r="C50" s="206">
        <v>2.577</v>
      </c>
      <c r="D50" s="195">
        <v>0</v>
      </c>
      <c r="E50" s="260">
        <f t="shared" si="2"/>
        <v>0</v>
      </c>
      <c r="F50" s="230">
        <v>0</v>
      </c>
      <c r="G50" s="84">
        <f t="shared" si="0"/>
        <v>0</v>
      </c>
      <c r="H50" s="178"/>
    </row>
    <row r="51" spans="1:8" s="1" customFormat="1" ht="15" hidden="1" customHeight="1" x14ac:dyDescent="0.2">
      <c r="A51" s="101" t="str">
        <f t="shared" si="1"/>
        <v>x</v>
      </c>
      <c r="B51" s="205" t="s">
        <v>90</v>
      </c>
      <c r="C51" s="206"/>
      <c r="D51" s="195">
        <v>0</v>
      </c>
      <c r="E51" s="260">
        <f t="shared" si="2"/>
        <v>0</v>
      </c>
      <c r="F51" s="230">
        <v>0</v>
      </c>
      <c r="G51" s="84">
        <f t="shared" si="0"/>
        <v>0</v>
      </c>
      <c r="H51" s="178"/>
    </row>
    <row r="52" spans="1:8" s="1" customFormat="1" ht="15" hidden="1" customHeight="1" x14ac:dyDescent="0.2">
      <c r="A52" s="101" t="str">
        <f t="shared" si="1"/>
        <v>x</v>
      </c>
      <c r="B52" s="205" t="s">
        <v>102</v>
      </c>
      <c r="C52" s="206"/>
      <c r="D52" s="195">
        <v>0</v>
      </c>
      <c r="E52" s="260">
        <f t="shared" si="2"/>
        <v>0</v>
      </c>
      <c r="F52" s="230">
        <v>0</v>
      </c>
      <c r="G52" s="264">
        <f t="shared" si="0"/>
        <v>0</v>
      </c>
      <c r="H52" s="178"/>
    </row>
    <row r="53" spans="1:8" s="13" customFormat="1" ht="15.75" x14ac:dyDescent="0.25">
      <c r="A53" s="101">
        <f t="shared" si="1"/>
        <v>10.655999999999999</v>
      </c>
      <c r="B53" s="208" t="s">
        <v>31</v>
      </c>
      <c r="C53" s="209">
        <v>11.051</v>
      </c>
      <c r="D53" s="196">
        <f>SUM(D54:D67)</f>
        <v>10.655999999999999</v>
      </c>
      <c r="E53" s="261">
        <f t="shared" si="2"/>
        <v>96.425662835942433</v>
      </c>
      <c r="F53" s="132">
        <f>SUM(F54:F67)</f>
        <v>10.495000000000001</v>
      </c>
      <c r="G53" s="153">
        <f t="shared" si="0"/>
        <v>0.16099999999999781</v>
      </c>
    </row>
    <row r="54" spans="1:8" s="17" customFormat="1" ht="15" hidden="1" customHeight="1" x14ac:dyDescent="0.2">
      <c r="A54" s="101" t="str">
        <f t="shared" si="1"/>
        <v>x</v>
      </c>
      <c r="B54" s="210" t="s">
        <v>91</v>
      </c>
      <c r="C54" s="206"/>
      <c r="D54" s="195">
        <v>0</v>
      </c>
      <c r="E54" s="260">
        <f t="shared" si="2"/>
        <v>0</v>
      </c>
      <c r="F54" s="230">
        <v>0</v>
      </c>
      <c r="G54" s="265">
        <f t="shared" si="0"/>
        <v>0</v>
      </c>
      <c r="H54" s="178"/>
    </row>
    <row r="55" spans="1:8" s="1" customFormat="1" ht="15.75" hidden="1" x14ac:dyDescent="0.2">
      <c r="A55" s="101" t="str">
        <f t="shared" si="1"/>
        <v>x</v>
      </c>
      <c r="B55" s="210" t="s">
        <v>92</v>
      </c>
      <c r="C55" s="206">
        <v>0.1</v>
      </c>
      <c r="D55" s="195">
        <v>0</v>
      </c>
      <c r="E55" s="260">
        <f t="shared" si="2"/>
        <v>0</v>
      </c>
      <c r="F55" s="230">
        <v>0.51400000000000001</v>
      </c>
      <c r="G55" s="83">
        <f t="shared" si="0"/>
        <v>-0.51400000000000001</v>
      </c>
      <c r="H55" s="178"/>
    </row>
    <row r="56" spans="1:8" s="1" customFormat="1" ht="15" hidden="1" customHeight="1" x14ac:dyDescent="0.2">
      <c r="A56" s="101" t="str">
        <f t="shared" si="1"/>
        <v>x</v>
      </c>
      <c r="B56" s="210" t="s">
        <v>93</v>
      </c>
      <c r="C56" s="206"/>
      <c r="D56" s="195">
        <v>0</v>
      </c>
      <c r="E56" s="260">
        <f t="shared" si="2"/>
        <v>0</v>
      </c>
      <c r="F56" s="230">
        <v>0</v>
      </c>
      <c r="G56" s="83">
        <f t="shared" si="0"/>
        <v>0</v>
      </c>
      <c r="H56" s="178"/>
    </row>
    <row r="57" spans="1:8" s="1" customFormat="1" ht="15.75" x14ac:dyDescent="0.2">
      <c r="A57" s="101">
        <f t="shared" si="1"/>
        <v>1.2549999999999999</v>
      </c>
      <c r="B57" s="210" t="s">
        <v>94</v>
      </c>
      <c r="C57" s="206">
        <v>1.32</v>
      </c>
      <c r="D57" s="195">
        <v>1.2549999999999999</v>
      </c>
      <c r="E57" s="260">
        <f t="shared" si="2"/>
        <v>95.075757575757564</v>
      </c>
      <c r="F57" s="230">
        <v>0</v>
      </c>
      <c r="G57" s="83">
        <f t="shared" si="0"/>
        <v>1.2549999999999999</v>
      </c>
      <c r="H57" s="178"/>
    </row>
    <row r="58" spans="1:8" s="1" customFormat="1" ht="15.75" x14ac:dyDescent="0.2">
      <c r="A58" s="101">
        <f t="shared" si="1"/>
        <v>6.4009999999999998</v>
      </c>
      <c r="B58" s="210" t="s">
        <v>57</v>
      </c>
      <c r="C58" s="206">
        <v>6.266</v>
      </c>
      <c r="D58" s="195">
        <v>6.4009999999999998</v>
      </c>
      <c r="E58" s="260">
        <f t="shared" si="2"/>
        <v>102.15448451962973</v>
      </c>
      <c r="F58" s="230">
        <v>6.7359999999999998</v>
      </c>
      <c r="G58" s="83">
        <f t="shared" si="0"/>
        <v>-0.33499999999999996</v>
      </c>
      <c r="H58" s="178"/>
    </row>
    <row r="59" spans="1:8" s="1" customFormat="1" ht="15" hidden="1" customHeight="1" x14ac:dyDescent="0.2">
      <c r="A59" s="101" t="str">
        <f t="shared" si="1"/>
        <v>x</v>
      </c>
      <c r="B59" s="210" t="s">
        <v>32</v>
      </c>
      <c r="C59" s="206"/>
      <c r="D59" s="195">
        <v>0</v>
      </c>
      <c r="E59" s="260">
        <f t="shared" si="2"/>
        <v>0</v>
      </c>
      <c r="F59" s="230">
        <v>0</v>
      </c>
      <c r="G59" s="83">
        <f t="shared" si="0"/>
        <v>0</v>
      </c>
      <c r="H59" s="178"/>
    </row>
    <row r="60" spans="1:8" s="1" customFormat="1" ht="15" hidden="1" customHeight="1" x14ac:dyDescent="0.2">
      <c r="A60" s="101" t="str">
        <f t="shared" si="1"/>
        <v>x</v>
      </c>
      <c r="B60" s="210" t="s">
        <v>60</v>
      </c>
      <c r="C60" s="206">
        <v>0.13500000000000001</v>
      </c>
      <c r="D60" s="195">
        <v>0</v>
      </c>
      <c r="E60" s="260">
        <f t="shared" si="2"/>
        <v>0</v>
      </c>
      <c r="F60" s="230">
        <v>0</v>
      </c>
      <c r="G60" s="83">
        <f t="shared" si="0"/>
        <v>0</v>
      </c>
      <c r="H60" s="178"/>
    </row>
    <row r="61" spans="1:8" s="1" customFormat="1" ht="15" hidden="1" customHeight="1" x14ac:dyDescent="0.2">
      <c r="A61" s="101" t="str">
        <f t="shared" si="1"/>
        <v>x</v>
      </c>
      <c r="B61" s="210" t="s">
        <v>33</v>
      </c>
      <c r="C61" s="206"/>
      <c r="D61" s="195">
        <v>0</v>
      </c>
      <c r="E61" s="260">
        <f t="shared" si="2"/>
        <v>0</v>
      </c>
      <c r="F61" s="230">
        <v>0.04</v>
      </c>
      <c r="G61" s="83">
        <f t="shared" si="0"/>
        <v>-0.04</v>
      </c>
      <c r="H61" s="178"/>
    </row>
    <row r="62" spans="1:8" s="1" customFormat="1" ht="15.75" x14ac:dyDescent="0.2">
      <c r="A62" s="101">
        <f t="shared" si="1"/>
        <v>3</v>
      </c>
      <c r="B62" s="210" t="s">
        <v>95</v>
      </c>
      <c r="C62" s="206">
        <v>3.23</v>
      </c>
      <c r="D62" s="195">
        <v>3</v>
      </c>
      <c r="E62" s="260">
        <f t="shared" si="2"/>
        <v>92.879256965944265</v>
      </c>
      <c r="F62" s="230">
        <v>3.2050000000000001</v>
      </c>
      <c r="G62" s="83">
        <f t="shared" si="0"/>
        <v>-0.20500000000000007</v>
      </c>
      <c r="H62" s="178"/>
    </row>
    <row r="63" spans="1:8" s="1" customFormat="1" ht="15" hidden="1" customHeight="1" x14ac:dyDescent="0.2">
      <c r="A63" s="101" t="str">
        <f t="shared" si="1"/>
        <v>x</v>
      </c>
      <c r="B63" s="210" t="s">
        <v>34</v>
      </c>
      <c r="C63" s="206"/>
      <c r="D63" s="195">
        <v>0</v>
      </c>
      <c r="E63" s="260">
        <f t="shared" si="2"/>
        <v>0</v>
      </c>
      <c r="F63" s="230">
        <v>0</v>
      </c>
      <c r="G63" s="83">
        <f t="shared" si="0"/>
        <v>0</v>
      </c>
      <c r="H63" s="178"/>
    </row>
    <row r="64" spans="1:8" s="1" customFormat="1" ht="15" hidden="1" customHeight="1" x14ac:dyDescent="0.2">
      <c r="A64" s="101" t="str">
        <f t="shared" si="1"/>
        <v>x</v>
      </c>
      <c r="B64" s="210" t="s">
        <v>35</v>
      </c>
      <c r="C64" s="206"/>
      <c r="D64" s="195">
        <v>0</v>
      </c>
      <c r="E64" s="260">
        <f t="shared" si="2"/>
        <v>0</v>
      </c>
      <c r="F64" s="230">
        <v>0</v>
      </c>
      <c r="G64" s="84">
        <f t="shared" si="0"/>
        <v>0</v>
      </c>
      <c r="H64" s="178"/>
    </row>
    <row r="65" spans="1:8" s="1" customFormat="1" ht="15" hidden="1" customHeight="1" x14ac:dyDescent="0.2">
      <c r="A65" s="101" t="str">
        <f t="shared" si="1"/>
        <v>x</v>
      </c>
      <c r="B65" s="205" t="s">
        <v>36</v>
      </c>
      <c r="C65" s="206"/>
      <c r="D65" s="195">
        <v>0</v>
      </c>
      <c r="E65" s="260">
        <f t="shared" si="2"/>
        <v>0</v>
      </c>
      <c r="F65" s="230">
        <v>0</v>
      </c>
      <c r="G65" s="83">
        <f t="shared" si="0"/>
        <v>0</v>
      </c>
      <c r="H65" s="178"/>
    </row>
    <row r="66" spans="1:8" s="1" customFormat="1" ht="15" hidden="1" customHeight="1" x14ac:dyDescent="0.2">
      <c r="A66" s="101" t="str">
        <f t="shared" si="1"/>
        <v>x</v>
      </c>
      <c r="B66" s="210" t="s">
        <v>37</v>
      </c>
      <c r="C66" s="206"/>
      <c r="D66" s="195">
        <v>0</v>
      </c>
      <c r="E66" s="260">
        <f t="shared" si="2"/>
        <v>0</v>
      </c>
      <c r="F66" s="230">
        <v>0</v>
      </c>
      <c r="G66" s="83">
        <f t="shared" si="0"/>
        <v>0</v>
      </c>
      <c r="H66" s="178"/>
    </row>
    <row r="67" spans="1:8" s="1" customFormat="1" ht="15" hidden="1" customHeight="1" x14ac:dyDescent="0.2">
      <c r="A67" s="101" t="str">
        <f t="shared" si="1"/>
        <v>x</v>
      </c>
      <c r="B67" s="210" t="s">
        <v>38</v>
      </c>
      <c r="C67" s="206"/>
      <c r="D67" s="195">
        <v>0</v>
      </c>
      <c r="E67" s="260">
        <f t="shared" si="2"/>
        <v>0</v>
      </c>
      <c r="F67" s="230">
        <v>0</v>
      </c>
      <c r="G67" s="83">
        <f t="shared" si="0"/>
        <v>0</v>
      </c>
      <c r="H67" s="178"/>
    </row>
    <row r="68" spans="1:8" s="13" customFormat="1" ht="15.75" hidden="1" x14ac:dyDescent="0.25">
      <c r="A68" s="101" t="str">
        <f t="shared" si="1"/>
        <v>x</v>
      </c>
      <c r="B68" s="211" t="s">
        <v>138</v>
      </c>
      <c r="C68" s="209"/>
      <c r="D68" s="196">
        <f>SUM(D69:D74)</f>
        <v>0</v>
      </c>
      <c r="E68" s="261">
        <f t="shared" si="2"/>
        <v>0</v>
      </c>
      <c r="F68" s="229">
        <f>SUM(F69:F74)</f>
        <v>0</v>
      </c>
      <c r="G68" s="104">
        <f t="shared" si="0"/>
        <v>0</v>
      </c>
    </row>
    <row r="69" spans="1:8" s="1" customFormat="1" ht="15.75" hidden="1" x14ac:dyDescent="0.2">
      <c r="A69" s="101" t="str">
        <f t="shared" si="1"/>
        <v>x</v>
      </c>
      <c r="B69" s="210" t="s">
        <v>96</v>
      </c>
      <c r="C69" s="206"/>
      <c r="D69" s="195">
        <v>0</v>
      </c>
      <c r="E69" s="260">
        <f t="shared" si="2"/>
        <v>0</v>
      </c>
      <c r="F69" s="230">
        <v>0</v>
      </c>
      <c r="G69" s="83">
        <f t="shared" ref="G69:G101" si="3">IFERROR(D69-F69,"")</f>
        <v>0</v>
      </c>
      <c r="H69" s="178"/>
    </row>
    <row r="70" spans="1:8" s="1" customFormat="1" ht="15" hidden="1" customHeight="1" x14ac:dyDescent="0.2">
      <c r="A70" s="101" t="str">
        <f t="shared" ref="A70:A101" si="4">IF(OR(D70="",D70=0),"x",D70)</f>
        <v>x</v>
      </c>
      <c r="B70" s="212" t="s">
        <v>39</v>
      </c>
      <c r="C70" s="206"/>
      <c r="D70" s="195">
        <v>0</v>
      </c>
      <c r="E70" s="260">
        <f t="shared" ref="E70:E101" si="5">IFERROR(D70/C70*100,0)</f>
        <v>0</v>
      </c>
      <c r="F70" s="230">
        <v>0</v>
      </c>
      <c r="G70" s="83">
        <f t="shared" si="3"/>
        <v>0</v>
      </c>
      <c r="H70" s="178"/>
    </row>
    <row r="71" spans="1:8" s="1" customFormat="1" ht="15" hidden="1" customHeight="1" x14ac:dyDescent="0.2">
      <c r="A71" s="101" t="str">
        <f t="shared" si="4"/>
        <v>x</v>
      </c>
      <c r="B71" s="210" t="s">
        <v>40</v>
      </c>
      <c r="C71" s="206"/>
      <c r="D71" s="195">
        <v>0</v>
      </c>
      <c r="E71" s="260">
        <f t="shared" si="5"/>
        <v>0</v>
      </c>
      <c r="F71" s="230">
        <v>0</v>
      </c>
      <c r="G71" s="83">
        <f t="shared" si="3"/>
        <v>0</v>
      </c>
      <c r="H71" s="178"/>
    </row>
    <row r="72" spans="1:8" s="1" customFormat="1" ht="15" hidden="1" customHeight="1" x14ac:dyDescent="0.2">
      <c r="A72" s="101" t="str">
        <f t="shared" si="4"/>
        <v>x</v>
      </c>
      <c r="B72" s="210" t="s">
        <v>136</v>
      </c>
      <c r="C72" s="206"/>
      <c r="D72" s="195" t="s">
        <v>136</v>
      </c>
      <c r="E72" s="260">
        <f t="shared" si="5"/>
        <v>0</v>
      </c>
      <c r="F72" s="230" t="s">
        <v>136</v>
      </c>
      <c r="G72" s="83" t="str">
        <f t="shared" si="3"/>
        <v/>
      </c>
      <c r="H72" s="178"/>
    </row>
    <row r="73" spans="1:8" s="1" customFormat="1" ht="15" hidden="1" customHeight="1" x14ac:dyDescent="0.2">
      <c r="A73" s="101" t="str">
        <f t="shared" si="4"/>
        <v>x</v>
      </c>
      <c r="B73" s="210" t="s">
        <v>136</v>
      </c>
      <c r="C73" s="206"/>
      <c r="D73" s="195" t="s">
        <v>136</v>
      </c>
      <c r="E73" s="260">
        <f t="shared" si="5"/>
        <v>0</v>
      </c>
      <c r="F73" s="230" t="s">
        <v>136</v>
      </c>
      <c r="G73" s="83" t="str">
        <f t="shared" si="3"/>
        <v/>
      </c>
      <c r="H73" s="178"/>
    </row>
    <row r="74" spans="1:8" s="1" customFormat="1" ht="15" hidden="1" customHeight="1" x14ac:dyDescent="0.2">
      <c r="A74" s="101" t="str">
        <f t="shared" si="4"/>
        <v>x</v>
      </c>
      <c r="B74" s="210" t="s">
        <v>41</v>
      </c>
      <c r="C74" s="206"/>
      <c r="D74" s="195">
        <v>0</v>
      </c>
      <c r="E74" s="260">
        <f t="shared" si="5"/>
        <v>0</v>
      </c>
      <c r="F74" s="230">
        <v>0</v>
      </c>
      <c r="G74" s="83">
        <f t="shared" si="3"/>
        <v>0</v>
      </c>
      <c r="H74" s="178"/>
    </row>
    <row r="75" spans="1:8" s="13" customFormat="1" ht="15.75" x14ac:dyDescent="0.25">
      <c r="A75" s="101">
        <f t="shared" si="4"/>
        <v>11.361000000000001</v>
      </c>
      <c r="B75" s="208" t="s">
        <v>42</v>
      </c>
      <c r="C75" s="209">
        <v>11.484999999999999</v>
      </c>
      <c r="D75" s="196">
        <f>SUM(D76:D88)</f>
        <v>11.361000000000001</v>
      </c>
      <c r="E75" s="261">
        <f t="shared" si="5"/>
        <v>98.920330866347413</v>
      </c>
      <c r="F75" s="231">
        <f>SUM(F76:F88)</f>
        <v>10.644</v>
      </c>
      <c r="G75" s="98">
        <f t="shared" si="3"/>
        <v>0.71700000000000053</v>
      </c>
    </row>
    <row r="76" spans="1:8" s="1" customFormat="1" ht="15" hidden="1" customHeight="1" x14ac:dyDescent="0.2">
      <c r="A76" s="101" t="str">
        <f t="shared" si="4"/>
        <v>x</v>
      </c>
      <c r="B76" s="210" t="s">
        <v>139</v>
      </c>
      <c r="C76" s="206"/>
      <c r="D76" s="195">
        <v>0</v>
      </c>
      <c r="E76" s="260">
        <f t="shared" si="5"/>
        <v>0</v>
      </c>
      <c r="F76" s="230">
        <v>0</v>
      </c>
      <c r="G76" s="84">
        <f t="shared" si="3"/>
        <v>0</v>
      </c>
      <c r="H76" s="178"/>
    </row>
    <row r="77" spans="1:8" s="1" customFormat="1" ht="15" hidden="1" customHeight="1" x14ac:dyDescent="0.2">
      <c r="A77" s="101" t="str">
        <f t="shared" si="4"/>
        <v>x</v>
      </c>
      <c r="B77" s="210" t="s">
        <v>140</v>
      </c>
      <c r="C77" s="206"/>
      <c r="D77" s="195">
        <v>0</v>
      </c>
      <c r="E77" s="260">
        <f t="shared" si="5"/>
        <v>0</v>
      </c>
      <c r="F77" s="230">
        <v>0</v>
      </c>
      <c r="G77" s="84">
        <f t="shared" si="3"/>
        <v>0</v>
      </c>
      <c r="H77" s="178"/>
    </row>
    <row r="78" spans="1:8" s="1" customFormat="1" ht="15" hidden="1" customHeight="1" x14ac:dyDescent="0.2">
      <c r="A78" s="101" t="str">
        <f t="shared" si="4"/>
        <v>x</v>
      </c>
      <c r="B78" s="210" t="s">
        <v>141</v>
      </c>
      <c r="C78" s="206"/>
      <c r="D78" s="195">
        <v>0</v>
      </c>
      <c r="E78" s="260">
        <f t="shared" si="5"/>
        <v>0</v>
      </c>
      <c r="F78" s="230">
        <v>0</v>
      </c>
      <c r="G78" s="83">
        <f t="shared" si="3"/>
        <v>0</v>
      </c>
      <c r="H78" s="178"/>
    </row>
    <row r="79" spans="1:8" s="1" customFormat="1" ht="15.75" x14ac:dyDescent="0.2">
      <c r="A79" s="101">
        <f t="shared" si="4"/>
        <v>3.9</v>
      </c>
      <c r="B79" s="210" t="s">
        <v>43</v>
      </c>
      <c r="C79" s="206">
        <v>3.9729999999999999</v>
      </c>
      <c r="D79" s="195">
        <v>3.9</v>
      </c>
      <c r="E79" s="260">
        <f t="shared" si="5"/>
        <v>98.162597533350109</v>
      </c>
      <c r="F79" s="230">
        <v>4.1589999999999998</v>
      </c>
      <c r="G79" s="83">
        <f t="shared" si="3"/>
        <v>-0.2589999999999999</v>
      </c>
      <c r="H79" s="178"/>
    </row>
    <row r="80" spans="1:8" s="1" customFormat="1" ht="15" hidden="1" customHeight="1" x14ac:dyDescent="0.2">
      <c r="A80" s="101" t="str">
        <f t="shared" si="4"/>
        <v>x</v>
      </c>
      <c r="B80" s="210" t="s">
        <v>44</v>
      </c>
      <c r="C80" s="206"/>
      <c r="D80" s="195">
        <v>0</v>
      </c>
      <c r="E80" s="260">
        <f t="shared" si="5"/>
        <v>0</v>
      </c>
      <c r="F80" s="230">
        <v>0</v>
      </c>
      <c r="G80" s="83">
        <f t="shared" si="3"/>
        <v>0</v>
      </c>
      <c r="H80" s="178"/>
    </row>
    <row r="81" spans="1:8" s="1" customFormat="1" ht="15" hidden="1" customHeight="1" x14ac:dyDescent="0.2">
      <c r="A81" s="101" t="str">
        <f t="shared" si="4"/>
        <v>x</v>
      </c>
      <c r="B81" s="210" t="s">
        <v>136</v>
      </c>
      <c r="C81" s="206"/>
      <c r="D81" s="195" t="s">
        <v>136</v>
      </c>
      <c r="E81" s="260">
        <f t="shared" si="5"/>
        <v>0</v>
      </c>
      <c r="F81" s="230" t="s">
        <v>136</v>
      </c>
      <c r="G81" s="83" t="str">
        <f t="shared" si="3"/>
        <v/>
      </c>
      <c r="H81" s="178"/>
    </row>
    <row r="82" spans="1:8" s="1" customFormat="1" ht="15" hidden="1" customHeight="1" x14ac:dyDescent="0.2">
      <c r="A82" s="101" t="str">
        <f t="shared" si="4"/>
        <v>x</v>
      </c>
      <c r="B82" s="210" t="s">
        <v>136</v>
      </c>
      <c r="C82" s="206"/>
      <c r="D82" s="195" t="s">
        <v>136</v>
      </c>
      <c r="E82" s="260">
        <f t="shared" si="5"/>
        <v>0</v>
      </c>
      <c r="F82" s="230" t="s">
        <v>136</v>
      </c>
      <c r="G82" s="83" t="str">
        <f t="shared" si="3"/>
        <v/>
      </c>
      <c r="H82" s="178"/>
    </row>
    <row r="83" spans="1:8" s="1" customFormat="1" ht="15" hidden="1" customHeight="1" x14ac:dyDescent="0.2">
      <c r="A83" s="101" t="str">
        <f t="shared" si="4"/>
        <v>x</v>
      </c>
      <c r="B83" s="210" t="s">
        <v>45</v>
      </c>
      <c r="C83" s="206"/>
      <c r="D83" s="195">
        <v>0</v>
      </c>
      <c r="E83" s="260">
        <f t="shared" si="5"/>
        <v>0</v>
      </c>
      <c r="F83" s="230">
        <v>0</v>
      </c>
      <c r="G83" s="83">
        <f t="shared" si="3"/>
        <v>0</v>
      </c>
      <c r="H83" s="178"/>
    </row>
    <row r="84" spans="1:8" s="1" customFormat="1" ht="15" hidden="1" customHeight="1" x14ac:dyDescent="0.2">
      <c r="A84" s="101" t="str">
        <f t="shared" si="4"/>
        <v>x</v>
      </c>
      <c r="B84" s="210" t="s">
        <v>136</v>
      </c>
      <c r="C84" s="206"/>
      <c r="D84" s="195" t="s">
        <v>136</v>
      </c>
      <c r="E84" s="260">
        <f t="shared" si="5"/>
        <v>0</v>
      </c>
      <c r="F84" s="230" t="s">
        <v>136</v>
      </c>
      <c r="G84" s="83" t="str">
        <f t="shared" si="3"/>
        <v/>
      </c>
      <c r="H84" s="178"/>
    </row>
    <row r="85" spans="1:8" s="1" customFormat="1" ht="15" hidden="1" customHeight="1" x14ac:dyDescent="0.2">
      <c r="A85" s="101" t="str">
        <f t="shared" si="4"/>
        <v>x</v>
      </c>
      <c r="B85" s="210" t="s">
        <v>46</v>
      </c>
      <c r="C85" s="206"/>
      <c r="D85" s="195">
        <v>0</v>
      </c>
      <c r="E85" s="260">
        <f t="shared" si="5"/>
        <v>0</v>
      </c>
      <c r="F85" s="230">
        <v>0</v>
      </c>
      <c r="G85" s="83">
        <f t="shared" si="3"/>
        <v>0</v>
      </c>
      <c r="H85" s="178"/>
    </row>
    <row r="86" spans="1:8" s="1" customFormat="1" ht="15.75" x14ac:dyDescent="0.2">
      <c r="A86" s="101">
        <f t="shared" si="4"/>
        <v>1.25</v>
      </c>
      <c r="B86" s="210" t="s">
        <v>47</v>
      </c>
      <c r="C86" s="206">
        <v>1.25</v>
      </c>
      <c r="D86" s="195">
        <v>1.25</v>
      </c>
      <c r="E86" s="260">
        <f t="shared" si="5"/>
        <v>100</v>
      </c>
      <c r="F86" s="230">
        <v>0.1</v>
      </c>
      <c r="G86" s="83">
        <f t="shared" si="3"/>
        <v>1.1499999999999999</v>
      </c>
      <c r="H86" s="178"/>
    </row>
    <row r="87" spans="1:8" s="1" customFormat="1" ht="15.75" x14ac:dyDescent="0.2">
      <c r="A87" s="101">
        <f t="shared" si="4"/>
        <v>5.5940000000000003</v>
      </c>
      <c r="B87" s="210" t="s">
        <v>48</v>
      </c>
      <c r="C87" s="206">
        <v>5.6449999999999996</v>
      </c>
      <c r="D87" s="195">
        <v>5.5940000000000003</v>
      </c>
      <c r="E87" s="260">
        <f t="shared" si="5"/>
        <v>99.096545615589022</v>
      </c>
      <c r="F87" s="230">
        <v>6.0060000000000002</v>
      </c>
      <c r="G87" s="83">
        <f t="shared" si="3"/>
        <v>-0.41199999999999992</v>
      </c>
      <c r="H87" s="178"/>
    </row>
    <row r="88" spans="1:8" s="1" customFormat="1" ht="15.75" x14ac:dyDescent="0.2">
      <c r="A88" s="101">
        <f t="shared" si="4"/>
        <v>0.61699999999999999</v>
      </c>
      <c r="B88" s="205" t="s">
        <v>49</v>
      </c>
      <c r="C88" s="206">
        <v>0.61699999999999999</v>
      </c>
      <c r="D88" s="195">
        <v>0.61699999999999999</v>
      </c>
      <c r="E88" s="260">
        <f t="shared" si="5"/>
        <v>100</v>
      </c>
      <c r="F88" s="230">
        <v>0.379</v>
      </c>
      <c r="G88" s="83">
        <f t="shared" si="3"/>
        <v>0.23799999999999999</v>
      </c>
      <c r="H88" s="178"/>
    </row>
    <row r="89" spans="1:8" s="13" customFormat="1" ht="15.75" hidden="1" customHeight="1" x14ac:dyDescent="0.25">
      <c r="A89" s="101" t="str">
        <f t="shared" si="4"/>
        <v>x</v>
      </c>
      <c r="B89" s="208" t="s">
        <v>50</v>
      </c>
      <c r="C89" s="209">
        <v>0.70599999999999996</v>
      </c>
      <c r="D89" s="196">
        <f>SUM(D90:D101)</f>
        <v>0</v>
      </c>
      <c r="E89" s="261">
        <f t="shared" si="5"/>
        <v>0</v>
      </c>
      <c r="F89" s="231">
        <f>SUM(F90:F101)</f>
        <v>0</v>
      </c>
      <c r="G89" s="98">
        <f t="shared" si="3"/>
        <v>0</v>
      </c>
    </row>
    <row r="90" spans="1:8" s="1" customFormat="1" ht="15" hidden="1" customHeight="1" x14ac:dyDescent="0.2">
      <c r="A90" s="101" t="str">
        <f t="shared" si="4"/>
        <v>x</v>
      </c>
      <c r="B90" s="210" t="s">
        <v>97</v>
      </c>
      <c r="C90" s="206"/>
      <c r="D90" s="195">
        <v>0</v>
      </c>
      <c r="E90" s="260">
        <f t="shared" si="5"/>
        <v>0</v>
      </c>
      <c r="F90" s="230">
        <v>0</v>
      </c>
      <c r="G90" s="84">
        <f t="shared" si="3"/>
        <v>0</v>
      </c>
      <c r="H90" s="178"/>
    </row>
    <row r="91" spans="1:8" s="1" customFormat="1" ht="15" hidden="1" customHeight="1" x14ac:dyDescent="0.2">
      <c r="A91" s="101" t="str">
        <f t="shared" si="4"/>
        <v>x</v>
      </c>
      <c r="B91" s="210" t="s">
        <v>98</v>
      </c>
      <c r="C91" s="206"/>
      <c r="D91" s="195">
        <v>0</v>
      </c>
      <c r="E91" s="260">
        <f t="shared" si="5"/>
        <v>0</v>
      </c>
      <c r="F91" s="230">
        <v>0</v>
      </c>
      <c r="G91" s="83">
        <f t="shared" si="3"/>
        <v>0</v>
      </c>
      <c r="H91" s="178"/>
    </row>
    <row r="92" spans="1:8" s="1" customFormat="1" ht="15" hidden="1" customHeight="1" x14ac:dyDescent="0.2">
      <c r="A92" s="101" t="str">
        <f t="shared" si="4"/>
        <v>x</v>
      </c>
      <c r="B92" s="210" t="s">
        <v>61</v>
      </c>
      <c r="C92" s="206"/>
      <c r="D92" s="195">
        <v>0</v>
      </c>
      <c r="E92" s="260">
        <f t="shared" si="5"/>
        <v>0</v>
      </c>
      <c r="F92" s="230">
        <v>0</v>
      </c>
      <c r="G92" s="83">
        <f t="shared" si="3"/>
        <v>0</v>
      </c>
      <c r="H92" s="178"/>
    </row>
    <row r="93" spans="1:8" s="1" customFormat="1" ht="15.75" hidden="1" customHeight="1" x14ac:dyDescent="0.2">
      <c r="A93" s="101" t="str">
        <f t="shared" si="4"/>
        <v>x</v>
      </c>
      <c r="B93" s="210" t="s">
        <v>136</v>
      </c>
      <c r="C93" s="206"/>
      <c r="D93" s="195" t="s">
        <v>136</v>
      </c>
      <c r="E93" s="260">
        <f t="shared" si="5"/>
        <v>0</v>
      </c>
      <c r="F93" s="230" t="s">
        <v>136</v>
      </c>
      <c r="G93" s="84" t="str">
        <f t="shared" si="3"/>
        <v/>
      </c>
      <c r="H93" s="178"/>
    </row>
    <row r="94" spans="1:8" s="1" customFormat="1" ht="15" hidden="1" customHeight="1" x14ac:dyDescent="0.2">
      <c r="A94" s="101" t="str">
        <f t="shared" si="4"/>
        <v>x</v>
      </c>
      <c r="B94" s="210" t="s">
        <v>51</v>
      </c>
      <c r="C94" s="206"/>
      <c r="D94" s="195">
        <v>0</v>
      </c>
      <c r="E94" s="260">
        <f t="shared" si="5"/>
        <v>0</v>
      </c>
      <c r="F94" s="230">
        <v>0</v>
      </c>
      <c r="G94" s="83">
        <f t="shared" si="3"/>
        <v>0</v>
      </c>
      <c r="H94" s="178"/>
    </row>
    <row r="95" spans="1:8" s="1" customFormat="1" ht="15" hidden="1" customHeight="1" x14ac:dyDescent="0.2">
      <c r="A95" s="101" t="str">
        <f t="shared" si="4"/>
        <v>x</v>
      </c>
      <c r="B95" s="210" t="s">
        <v>52</v>
      </c>
      <c r="C95" s="206"/>
      <c r="D95" s="195">
        <v>0</v>
      </c>
      <c r="E95" s="260">
        <f t="shared" si="5"/>
        <v>0</v>
      </c>
      <c r="F95" s="230">
        <v>0</v>
      </c>
      <c r="G95" s="83">
        <f t="shared" si="3"/>
        <v>0</v>
      </c>
      <c r="H95" s="178"/>
    </row>
    <row r="96" spans="1:8" s="1" customFormat="1" ht="15" hidden="1" customHeight="1" x14ac:dyDescent="0.2">
      <c r="A96" s="101" t="str">
        <f t="shared" si="4"/>
        <v>x</v>
      </c>
      <c r="B96" s="210" t="s">
        <v>53</v>
      </c>
      <c r="C96" s="206">
        <v>0.70599999999999996</v>
      </c>
      <c r="D96" s="195">
        <v>0</v>
      </c>
      <c r="E96" s="260">
        <f t="shared" si="5"/>
        <v>0</v>
      </c>
      <c r="F96" s="230">
        <v>0</v>
      </c>
      <c r="G96" s="83">
        <f t="shared" si="3"/>
        <v>0</v>
      </c>
      <c r="H96" s="178"/>
    </row>
    <row r="97" spans="1:8" s="1" customFormat="1" ht="15" hidden="1" customHeight="1" x14ac:dyDescent="0.2">
      <c r="A97" s="101" t="str">
        <f t="shared" si="4"/>
        <v>x</v>
      </c>
      <c r="B97" s="210" t="s">
        <v>82</v>
      </c>
      <c r="C97" s="206">
        <v>0</v>
      </c>
      <c r="D97" s="195">
        <v>0</v>
      </c>
      <c r="E97" s="260">
        <f t="shared" si="5"/>
        <v>0</v>
      </c>
      <c r="F97" s="230">
        <v>0</v>
      </c>
      <c r="G97" s="83">
        <f t="shared" si="3"/>
        <v>0</v>
      </c>
      <c r="H97" s="178"/>
    </row>
    <row r="98" spans="1:8" s="1" customFormat="1" ht="15" hidden="1" customHeight="1" x14ac:dyDescent="0.2">
      <c r="A98" s="101" t="str">
        <f t="shared" si="4"/>
        <v>x</v>
      </c>
      <c r="B98" s="210" t="s">
        <v>136</v>
      </c>
      <c r="C98" s="206"/>
      <c r="D98" s="195" t="s">
        <v>136</v>
      </c>
      <c r="E98" s="260">
        <f t="shared" si="5"/>
        <v>0</v>
      </c>
      <c r="F98" s="230" t="s">
        <v>136</v>
      </c>
      <c r="G98" s="83" t="str">
        <f t="shared" si="3"/>
        <v/>
      </c>
      <c r="H98" s="178"/>
    </row>
    <row r="99" spans="1:8" s="1" customFormat="1" ht="15" hidden="1" customHeight="1" x14ac:dyDescent="0.2">
      <c r="A99" s="101" t="str">
        <f t="shared" si="4"/>
        <v>x</v>
      </c>
      <c r="B99" s="210" t="s">
        <v>55</v>
      </c>
      <c r="C99" s="206">
        <v>0</v>
      </c>
      <c r="D99" s="195">
        <v>0</v>
      </c>
      <c r="E99" s="260">
        <f t="shared" si="5"/>
        <v>0</v>
      </c>
      <c r="F99" s="230">
        <v>0</v>
      </c>
      <c r="G99" s="83">
        <f t="shared" si="3"/>
        <v>0</v>
      </c>
      <c r="H99" s="178"/>
    </row>
    <row r="100" spans="1:8" s="1" customFormat="1" ht="15" hidden="1" customHeight="1" x14ac:dyDescent="0.2">
      <c r="A100" s="101" t="str">
        <f t="shared" si="4"/>
        <v>x</v>
      </c>
      <c r="B100" s="210" t="s">
        <v>56</v>
      </c>
      <c r="C100" s="206">
        <v>0</v>
      </c>
      <c r="D100" s="195">
        <v>0</v>
      </c>
      <c r="E100" s="260">
        <f t="shared" si="5"/>
        <v>0</v>
      </c>
      <c r="F100" s="230">
        <v>0</v>
      </c>
      <c r="G100" s="83">
        <f t="shared" si="3"/>
        <v>0</v>
      </c>
      <c r="H100" s="178"/>
    </row>
    <row r="101" spans="1:8" s="1" customFormat="1" ht="15" hidden="1" customHeight="1" x14ac:dyDescent="0.2">
      <c r="A101" s="101" t="str">
        <f t="shared" si="4"/>
        <v>x</v>
      </c>
      <c r="B101" s="213" t="s">
        <v>99</v>
      </c>
      <c r="C101" s="193">
        <v>0</v>
      </c>
      <c r="D101" s="197">
        <v>0</v>
      </c>
      <c r="E101" s="262">
        <f t="shared" si="5"/>
        <v>0</v>
      </c>
      <c r="F101" s="238">
        <v>0</v>
      </c>
      <c r="G101" s="91">
        <f t="shared" si="3"/>
        <v>0</v>
      </c>
      <c r="H101" s="178"/>
    </row>
  </sheetData>
  <mergeCells count="5">
    <mergeCell ref="B1:G1"/>
    <mergeCell ref="B3:B4"/>
    <mergeCell ref="D3:G3"/>
    <mergeCell ref="B2:G2"/>
    <mergeCell ref="C3:C4"/>
  </mergeCells>
  <printOptions horizontalCentered="1"/>
  <pageMargins left="0" right="0" top="0" bottom="0" header="0" footer="0"/>
  <pageSetup paperSize="9" scale="5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92D050"/>
    <pageSetUpPr fitToPage="1"/>
  </sheetPr>
  <dimension ref="A1:U101"/>
  <sheetViews>
    <sheetView showGridLines="0" showZeros="0" zoomScaleNormal="100" workbookViewId="0">
      <pane xSplit="2" ySplit="5" topLeftCell="C6" activePane="bottomRight" state="frozen"/>
      <selection activeCell="B3" sqref="B3:B4"/>
      <selection pane="topRight" activeCell="B3" sqref="B3:B4"/>
      <selection pane="bottomLeft" activeCell="B3" sqref="B3:B4"/>
      <selection pane="bottomRight" activeCell="B3" sqref="B3:B4"/>
    </sheetView>
  </sheetViews>
  <sheetFormatPr defaultColWidth="9.140625" defaultRowHeight="15" x14ac:dyDescent="0.2"/>
  <cols>
    <col min="1" max="1" width="9.140625" style="7" hidden="1" customWidth="1"/>
    <col min="2" max="2" width="33.7109375" style="7" customWidth="1"/>
    <col min="3" max="3" width="15.28515625" style="7" customWidth="1"/>
    <col min="4" max="4" width="9.85546875" style="7" customWidth="1"/>
    <col min="5" max="5" width="11.85546875" style="7" customWidth="1"/>
    <col min="6" max="6" width="10" style="7" customWidth="1"/>
    <col min="7" max="7" width="10.7109375" style="7" customWidth="1"/>
    <col min="8" max="8" width="23.85546875" style="7" customWidth="1"/>
    <col min="9" max="9" width="11" style="7" customWidth="1"/>
    <col min="10" max="10" width="11.5703125" style="8" customWidth="1"/>
    <col min="11" max="11" width="10.7109375" style="7" customWidth="1"/>
    <col min="12" max="12" width="11.5703125" style="7" customWidth="1"/>
    <col min="13" max="13" width="9.7109375" style="7" customWidth="1"/>
    <col min="14" max="14" width="10" style="7" customWidth="1"/>
    <col min="15" max="15" width="10.7109375" style="7" customWidth="1"/>
    <col min="16" max="16" width="29.140625" style="7" customWidth="1"/>
    <col min="17" max="17" width="19.140625" style="7" hidden="1" customWidth="1"/>
    <col min="18" max="18" width="26" style="7" customWidth="1"/>
    <col min="19" max="16384" width="9.140625" style="7"/>
  </cols>
  <sheetData>
    <row r="1" spans="1:21" ht="16.5" customHeight="1" x14ac:dyDescent="0.2">
      <c r="B1" s="381" t="s">
        <v>77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114" t="s">
        <v>159</v>
      </c>
      <c r="Q1" s="114"/>
      <c r="R1" s="177">
        <v>44092</v>
      </c>
      <c r="S1" s="114"/>
      <c r="T1" s="114"/>
      <c r="U1" s="114"/>
    </row>
    <row r="2" spans="1:21" ht="16.5" customHeight="1" x14ac:dyDescent="0.2">
      <c r="B2" s="364" t="s">
        <v>171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150" t="s">
        <v>120</v>
      </c>
      <c r="Q2" s="114"/>
      <c r="R2" s="114"/>
      <c r="S2" s="114"/>
      <c r="T2" s="114"/>
      <c r="U2" s="114"/>
    </row>
    <row r="3" spans="1:21" s="8" customFormat="1" ht="33.75" customHeight="1" x14ac:dyDescent="0.2">
      <c r="B3" s="384" t="s">
        <v>0</v>
      </c>
      <c r="C3" s="365" t="s">
        <v>164</v>
      </c>
      <c r="D3" s="373" t="s">
        <v>144</v>
      </c>
      <c r="E3" s="386"/>
      <c r="F3" s="375"/>
      <c r="G3" s="375"/>
      <c r="H3" s="370" t="s">
        <v>145</v>
      </c>
      <c r="I3" s="377"/>
      <c r="J3" s="377"/>
      <c r="K3" s="377"/>
      <c r="L3" s="378"/>
      <c r="M3" s="370" t="s">
        <v>146</v>
      </c>
      <c r="N3" s="377"/>
      <c r="O3" s="378"/>
      <c r="P3" s="150" t="s">
        <v>130</v>
      </c>
      <c r="Q3" s="114"/>
      <c r="R3" s="118"/>
      <c r="S3" s="118"/>
      <c r="T3" s="118"/>
      <c r="U3" s="118"/>
    </row>
    <row r="4" spans="1:21" s="8" customFormat="1" ht="46.5" customHeight="1" x14ac:dyDescent="0.2">
      <c r="B4" s="385"/>
      <c r="C4" s="366"/>
      <c r="D4" s="221" t="s">
        <v>166</v>
      </c>
      <c r="E4" s="285" t="s">
        <v>165</v>
      </c>
      <c r="F4" s="222" t="s">
        <v>163</v>
      </c>
      <c r="G4" s="222" t="s">
        <v>167</v>
      </c>
      <c r="H4" s="344" t="s">
        <v>168</v>
      </c>
      <c r="I4" s="345" t="s">
        <v>166</v>
      </c>
      <c r="J4" s="352" t="s">
        <v>169</v>
      </c>
      <c r="K4" s="346" t="s">
        <v>163</v>
      </c>
      <c r="L4" s="346" t="s">
        <v>167</v>
      </c>
      <c r="M4" s="222" t="s">
        <v>166</v>
      </c>
      <c r="N4" s="222" t="s">
        <v>163</v>
      </c>
      <c r="O4" s="222" t="s">
        <v>167</v>
      </c>
      <c r="P4" s="118"/>
      <c r="Q4" s="118"/>
      <c r="R4" s="118"/>
      <c r="S4" s="118"/>
      <c r="T4" s="118"/>
      <c r="U4" s="118"/>
    </row>
    <row r="5" spans="1:21" s="54" customFormat="1" ht="15.75" x14ac:dyDescent="0.25">
      <c r="A5" s="101">
        <f>IF(OR(D5="",D5=0),"x",D5)</f>
        <v>4232.9589999999998</v>
      </c>
      <c r="B5" s="271" t="s">
        <v>1</v>
      </c>
      <c r="C5" s="272">
        <v>10032.8468018</v>
      </c>
      <c r="D5" s="273">
        <f>D6+D25+D36+D45+D53+D68+D75+D89</f>
        <v>4232.9589999999998</v>
      </c>
      <c r="E5" s="274">
        <f>IFERROR(D5/C5*100,0)</f>
        <v>42.191006038690446</v>
      </c>
      <c r="F5" s="275">
        <f>F6+F25+F36+F45+F53+F68+F75+F89</f>
        <v>7638.4860000000008</v>
      </c>
      <c r="G5" s="276">
        <f t="shared" ref="G5:G24" si="0">IFERROR(D5-F5,"")</f>
        <v>-3405.527000000001</v>
      </c>
      <c r="H5" s="299">
        <v>14011.67272</v>
      </c>
      <c r="I5" s="273">
        <f>I6+I25+I36+I45+I53+I68+I75+I89</f>
        <v>7618.1389999999992</v>
      </c>
      <c r="J5" s="349">
        <f t="shared" ref="J5:J36" si="1">IFERROR(I5/H5*100,"")</f>
        <v>54.36994677392093</v>
      </c>
      <c r="K5" s="277">
        <f>K6+K25+K36+K45+K53+K68+K75+K89</f>
        <v>12340.736000000001</v>
      </c>
      <c r="L5" s="278">
        <f t="shared" ref="L5:L24" si="2">IFERROR(I5-K5,"")</f>
        <v>-4722.5970000000016</v>
      </c>
      <c r="M5" s="279">
        <f t="shared" ref="M5:M24" si="3">IFERROR(IF(D5&gt;0,I5/D5*10,""),"")</f>
        <v>17.997195342548792</v>
      </c>
      <c r="N5" s="280">
        <f t="shared" ref="N5:N24" si="4">IFERROR(IF(F5&gt;0,K5/F5*10,""),"")</f>
        <v>16.15599740576863</v>
      </c>
      <c r="O5" s="281">
        <f>IFERROR(M5-N5,"")</f>
        <v>1.8411979367801621</v>
      </c>
      <c r="Q5" s="54" t="s">
        <v>160</v>
      </c>
    </row>
    <row r="6" spans="1:21" s="13" customFormat="1" ht="15.75" x14ac:dyDescent="0.25">
      <c r="A6" s="101">
        <f t="shared" ref="A6:A69" si="5">IF(OR(D6="",D6=0),"x",D6)</f>
        <v>558.99299999999994</v>
      </c>
      <c r="B6" s="203" t="s">
        <v>2</v>
      </c>
      <c r="C6" s="204">
        <v>1600.6008328</v>
      </c>
      <c r="D6" s="130">
        <f>SUM(D7:D24)</f>
        <v>558.99299999999994</v>
      </c>
      <c r="E6" s="78">
        <f t="shared" ref="E6:E69" si="6">IFERROR(D6/C6*100,0)</f>
        <v>34.923947841644527</v>
      </c>
      <c r="F6" s="130">
        <f>SUM(F7:F24)</f>
        <v>1427.3400000000001</v>
      </c>
      <c r="G6" s="23">
        <f t="shared" si="0"/>
        <v>-868.34700000000021</v>
      </c>
      <c r="H6" s="300">
        <v>3481.95</v>
      </c>
      <c r="I6" s="130">
        <f>SUM(I7:I24)</f>
        <v>1463.366</v>
      </c>
      <c r="J6" s="339">
        <f t="shared" si="1"/>
        <v>42.027197403753647</v>
      </c>
      <c r="K6" s="241">
        <f>SUM(K7:K24)</f>
        <v>3364.692</v>
      </c>
      <c r="L6" s="242">
        <f t="shared" si="2"/>
        <v>-1901.326</v>
      </c>
      <c r="M6" s="24">
        <f t="shared" si="3"/>
        <v>26.178610465605118</v>
      </c>
      <c r="N6" s="21">
        <f t="shared" si="4"/>
        <v>23.57316406742612</v>
      </c>
      <c r="O6" s="23">
        <f>IFERROR(M6-N6,"")</f>
        <v>2.6054463981789979</v>
      </c>
      <c r="Q6" s="54" t="s">
        <v>160</v>
      </c>
    </row>
    <row r="7" spans="1:21" s="1" customFormat="1" ht="15.75" x14ac:dyDescent="0.2">
      <c r="A7" s="101">
        <f t="shared" si="5"/>
        <v>67.692999999999998</v>
      </c>
      <c r="B7" s="205" t="s">
        <v>3</v>
      </c>
      <c r="C7" s="206">
        <v>159.36136930000001</v>
      </c>
      <c r="D7" s="131">
        <v>67.692999999999998</v>
      </c>
      <c r="E7" s="240">
        <f t="shared" si="6"/>
        <v>42.477672159409586</v>
      </c>
      <c r="F7" s="131">
        <v>150.726</v>
      </c>
      <c r="G7" s="99">
        <f t="shared" si="0"/>
        <v>-83.033000000000001</v>
      </c>
      <c r="H7" s="301">
        <v>423.15</v>
      </c>
      <c r="I7" s="131">
        <v>200.203</v>
      </c>
      <c r="J7" s="291">
        <f t="shared" si="1"/>
        <v>47.312536925440149</v>
      </c>
      <c r="K7" s="240">
        <v>397.26</v>
      </c>
      <c r="L7" s="243">
        <f t="shared" si="2"/>
        <v>-197.05699999999999</v>
      </c>
      <c r="M7" s="131">
        <f t="shared" si="3"/>
        <v>29.575140708788208</v>
      </c>
      <c r="N7" s="74">
        <f t="shared" si="4"/>
        <v>26.35643485530035</v>
      </c>
      <c r="O7" s="99">
        <f>IFERROR(M7-N7,"")</f>
        <v>3.2187058534878581</v>
      </c>
      <c r="Q7" s="54" t="s">
        <v>160</v>
      </c>
    </row>
    <row r="8" spans="1:21" s="1" customFormat="1" ht="15.75" x14ac:dyDescent="0.2">
      <c r="A8" s="101">
        <f t="shared" si="5"/>
        <v>2.2999999999999998</v>
      </c>
      <c r="B8" s="205" t="s">
        <v>4</v>
      </c>
      <c r="C8" s="206">
        <v>17.366</v>
      </c>
      <c r="D8" s="131">
        <v>2.2999999999999998</v>
      </c>
      <c r="E8" s="240">
        <f t="shared" si="6"/>
        <v>13.244270413451572</v>
      </c>
      <c r="F8" s="131">
        <v>9.06</v>
      </c>
      <c r="G8" s="99">
        <f t="shared" si="0"/>
        <v>-6.7600000000000007</v>
      </c>
      <c r="H8" s="301">
        <v>43.5</v>
      </c>
      <c r="I8" s="131">
        <v>6.2</v>
      </c>
      <c r="J8" s="291">
        <f t="shared" si="1"/>
        <v>14.25287356321839</v>
      </c>
      <c r="K8" s="240">
        <v>23.806000000000001</v>
      </c>
      <c r="L8" s="243">
        <f t="shared" si="2"/>
        <v>-17.606000000000002</v>
      </c>
      <c r="M8" s="131">
        <f t="shared" si="3"/>
        <v>26.956521739130437</v>
      </c>
      <c r="N8" s="74">
        <f t="shared" si="4"/>
        <v>26.275938189845473</v>
      </c>
      <c r="O8" s="99">
        <f t="shared" ref="O8:O71" si="7">IFERROR(M8-N8,"")</f>
        <v>0.68058354928496456</v>
      </c>
      <c r="Q8" s="54" t="s">
        <v>160</v>
      </c>
    </row>
    <row r="9" spans="1:21" s="1" customFormat="1" ht="15" hidden="1" customHeight="1" x14ac:dyDescent="0.2">
      <c r="A9" s="101" t="str">
        <f t="shared" si="5"/>
        <v>x</v>
      </c>
      <c r="B9" s="205" t="s">
        <v>5</v>
      </c>
      <c r="C9" s="206">
        <v>0.94499999999999995</v>
      </c>
      <c r="D9" s="131">
        <v>0</v>
      </c>
      <c r="E9" s="240">
        <f t="shared" si="6"/>
        <v>0</v>
      </c>
      <c r="F9" s="131">
        <v>0</v>
      </c>
      <c r="G9" s="99">
        <f t="shared" si="0"/>
        <v>0</v>
      </c>
      <c r="H9" s="301"/>
      <c r="I9" s="131">
        <v>0</v>
      </c>
      <c r="J9" s="291" t="str">
        <f t="shared" si="1"/>
        <v/>
      </c>
      <c r="K9" s="240">
        <v>0</v>
      </c>
      <c r="L9" s="243">
        <f t="shared" si="2"/>
        <v>0</v>
      </c>
      <c r="M9" s="131" t="str">
        <f t="shared" si="3"/>
        <v/>
      </c>
      <c r="N9" s="74" t="str">
        <f t="shared" si="4"/>
        <v/>
      </c>
      <c r="O9" s="99" t="str">
        <f t="shared" si="7"/>
        <v/>
      </c>
      <c r="Q9" s="54" t="s">
        <v>160</v>
      </c>
    </row>
    <row r="10" spans="1:21" s="1" customFormat="1" ht="15.75" x14ac:dyDescent="0.2">
      <c r="A10" s="101">
        <f t="shared" si="5"/>
        <v>196.1</v>
      </c>
      <c r="B10" s="205" t="s">
        <v>6</v>
      </c>
      <c r="C10" s="206">
        <v>454.85638999999998</v>
      </c>
      <c r="D10" s="131">
        <v>196.1</v>
      </c>
      <c r="E10" s="240">
        <f t="shared" si="6"/>
        <v>43.112508543630661</v>
      </c>
      <c r="F10" s="131">
        <v>470.8</v>
      </c>
      <c r="G10" s="99">
        <f t="shared" si="0"/>
        <v>-274.70000000000005</v>
      </c>
      <c r="H10" s="301">
        <v>1063.2</v>
      </c>
      <c r="I10" s="131">
        <v>498</v>
      </c>
      <c r="J10" s="291">
        <f t="shared" si="1"/>
        <v>46.839729119638825</v>
      </c>
      <c r="K10" s="240">
        <v>1005.4</v>
      </c>
      <c r="L10" s="243">
        <f t="shared" si="2"/>
        <v>-507.4</v>
      </c>
      <c r="M10" s="131">
        <f t="shared" si="3"/>
        <v>25.395206527281999</v>
      </c>
      <c r="N10" s="74">
        <f t="shared" si="4"/>
        <v>21.355140186915889</v>
      </c>
      <c r="O10" s="99">
        <f t="shared" si="7"/>
        <v>4.0400663403661099</v>
      </c>
      <c r="Q10" s="54" t="s">
        <v>160</v>
      </c>
    </row>
    <row r="11" spans="1:21" s="1" customFormat="1" ht="15" hidden="1" customHeight="1" x14ac:dyDescent="0.2">
      <c r="A11" s="101" t="str">
        <f t="shared" si="5"/>
        <v>x</v>
      </c>
      <c r="B11" s="205" t="s">
        <v>7</v>
      </c>
      <c r="C11" s="206"/>
      <c r="D11" s="131">
        <v>0</v>
      </c>
      <c r="E11" s="240">
        <f t="shared" si="6"/>
        <v>0</v>
      </c>
      <c r="F11" s="131">
        <v>0</v>
      </c>
      <c r="G11" s="99">
        <f t="shared" si="0"/>
        <v>0</v>
      </c>
      <c r="H11" s="301"/>
      <c r="I11" s="131">
        <v>0</v>
      </c>
      <c r="J11" s="291" t="str">
        <f t="shared" si="1"/>
        <v/>
      </c>
      <c r="K11" s="240">
        <v>0</v>
      </c>
      <c r="L11" s="243">
        <f t="shared" si="2"/>
        <v>0</v>
      </c>
      <c r="M11" s="131" t="str">
        <f t="shared" si="3"/>
        <v/>
      </c>
      <c r="N11" s="74" t="str">
        <f t="shared" si="4"/>
        <v/>
      </c>
      <c r="O11" s="99" t="str">
        <f t="shared" si="7"/>
        <v/>
      </c>
      <c r="Q11" s="54" t="s">
        <v>160</v>
      </c>
    </row>
    <row r="12" spans="1:21" s="1" customFormat="1" ht="15" hidden="1" customHeight="1" x14ac:dyDescent="0.2">
      <c r="A12" s="101" t="str">
        <f t="shared" si="5"/>
        <v>x</v>
      </c>
      <c r="B12" s="205" t="s">
        <v>8</v>
      </c>
      <c r="C12" s="206">
        <v>1.1819999999999999</v>
      </c>
      <c r="D12" s="131">
        <v>0</v>
      </c>
      <c r="E12" s="240">
        <f t="shared" si="6"/>
        <v>0</v>
      </c>
      <c r="F12" s="131">
        <v>0</v>
      </c>
      <c r="G12" s="99">
        <f t="shared" si="0"/>
        <v>0</v>
      </c>
      <c r="H12" s="301"/>
      <c r="I12" s="131">
        <v>0</v>
      </c>
      <c r="J12" s="291" t="str">
        <f t="shared" si="1"/>
        <v/>
      </c>
      <c r="K12" s="240">
        <v>0</v>
      </c>
      <c r="L12" s="243">
        <f t="shared" si="2"/>
        <v>0</v>
      </c>
      <c r="M12" s="131" t="str">
        <f t="shared" si="3"/>
        <v/>
      </c>
      <c r="N12" s="74" t="str">
        <f t="shared" si="4"/>
        <v/>
      </c>
      <c r="O12" s="99" t="str">
        <f t="shared" si="7"/>
        <v/>
      </c>
      <c r="Q12" s="54" t="s">
        <v>160</v>
      </c>
    </row>
    <row r="13" spans="1:21" s="1" customFormat="1" ht="15" hidden="1" customHeight="1" x14ac:dyDescent="0.2">
      <c r="A13" s="101" t="str">
        <f t="shared" si="5"/>
        <v>x</v>
      </c>
      <c r="B13" s="205" t="s">
        <v>9</v>
      </c>
      <c r="C13" s="206"/>
      <c r="D13" s="131">
        <v>0</v>
      </c>
      <c r="E13" s="240">
        <f t="shared" si="6"/>
        <v>0</v>
      </c>
      <c r="F13" s="131">
        <v>0</v>
      </c>
      <c r="G13" s="99">
        <f t="shared" si="0"/>
        <v>0</v>
      </c>
      <c r="H13" s="301"/>
      <c r="I13" s="131">
        <v>0</v>
      </c>
      <c r="J13" s="291" t="str">
        <f t="shared" si="1"/>
        <v/>
      </c>
      <c r="K13" s="240">
        <v>0</v>
      </c>
      <c r="L13" s="243">
        <f t="shared" si="2"/>
        <v>0</v>
      </c>
      <c r="M13" s="131" t="str">
        <f t="shared" si="3"/>
        <v/>
      </c>
      <c r="N13" s="74" t="str">
        <f t="shared" si="4"/>
        <v/>
      </c>
      <c r="O13" s="99" t="str">
        <f t="shared" si="7"/>
        <v/>
      </c>
      <c r="Q13" s="54" t="s">
        <v>160</v>
      </c>
    </row>
    <row r="14" spans="1:21" s="1" customFormat="1" ht="15.75" x14ac:dyDescent="0.2">
      <c r="A14" s="101">
        <f t="shared" si="5"/>
        <v>64.400000000000006</v>
      </c>
      <c r="B14" s="205" t="s">
        <v>10</v>
      </c>
      <c r="C14" s="206">
        <v>146.2159</v>
      </c>
      <c r="D14" s="131">
        <v>64.400000000000006</v>
      </c>
      <c r="E14" s="240">
        <f t="shared" si="6"/>
        <v>44.044457545314842</v>
      </c>
      <c r="F14" s="131">
        <v>126.32</v>
      </c>
      <c r="G14" s="99">
        <f t="shared" si="0"/>
        <v>-61.919999999999987</v>
      </c>
      <c r="H14" s="301">
        <v>380</v>
      </c>
      <c r="I14" s="131">
        <v>176.1</v>
      </c>
      <c r="J14" s="291">
        <f t="shared" si="1"/>
        <v>46.342105263157897</v>
      </c>
      <c r="K14" s="240">
        <v>316.7</v>
      </c>
      <c r="L14" s="243">
        <f t="shared" si="2"/>
        <v>-140.6</v>
      </c>
      <c r="M14" s="131">
        <f t="shared" si="3"/>
        <v>27.344720496894407</v>
      </c>
      <c r="N14" s="74">
        <f t="shared" si="4"/>
        <v>25.071247625079167</v>
      </c>
      <c r="O14" s="99">
        <f t="shared" si="7"/>
        <v>2.2734728718152404</v>
      </c>
      <c r="Q14" s="54" t="s">
        <v>160</v>
      </c>
    </row>
    <row r="15" spans="1:21" s="1" customFormat="1" ht="15.75" x14ac:dyDescent="0.2">
      <c r="A15" s="101">
        <f t="shared" si="5"/>
        <v>71.8</v>
      </c>
      <c r="B15" s="205" t="s">
        <v>11</v>
      </c>
      <c r="C15" s="206">
        <v>197.27469149999999</v>
      </c>
      <c r="D15" s="131">
        <v>71.8</v>
      </c>
      <c r="E15" s="240">
        <f t="shared" si="6"/>
        <v>36.395950972758207</v>
      </c>
      <c r="F15" s="131">
        <v>194.6</v>
      </c>
      <c r="G15" s="99">
        <f t="shared" si="0"/>
        <v>-122.8</v>
      </c>
      <c r="H15" s="301">
        <v>393</v>
      </c>
      <c r="I15" s="131">
        <v>185.9</v>
      </c>
      <c r="J15" s="291">
        <f t="shared" si="1"/>
        <v>47.3027989821883</v>
      </c>
      <c r="K15" s="240">
        <v>443.1</v>
      </c>
      <c r="L15" s="243">
        <f t="shared" si="2"/>
        <v>-257.20000000000005</v>
      </c>
      <c r="M15" s="131">
        <f t="shared" si="3"/>
        <v>25.891364902506965</v>
      </c>
      <c r="N15" s="74">
        <f t="shared" si="4"/>
        <v>22.769784172661872</v>
      </c>
      <c r="O15" s="99">
        <f t="shared" si="7"/>
        <v>3.1215807298450926</v>
      </c>
      <c r="Q15" s="54" t="s">
        <v>160</v>
      </c>
    </row>
    <row r="16" spans="1:21" s="1" customFormat="1" ht="15" customHeight="1" x14ac:dyDescent="0.2">
      <c r="A16" s="101">
        <f t="shared" si="5"/>
        <v>2.1000000000000001E-2</v>
      </c>
      <c r="B16" s="205" t="s">
        <v>58</v>
      </c>
      <c r="C16" s="206">
        <v>4.8091819999999998</v>
      </c>
      <c r="D16" s="131">
        <v>2.1000000000000001E-2</v>
      </c>
      <c r="E16" s="240">
        <f t="shared" si="6"/>
        <v>0.43666469682370107</v>
      </c>
      <c r="F16" s="131">
        <v>0</v>
      </c>
      <c r="G16" s="99">
        <f t="shared" si="0"/>
        <v>2.1000000000000001E-2</v>
      </c>
      <c r="H16" s="301">
        <v>3.5</v>
      </c>
      <c r="I16" s="131">
        <v>5.2999999999999999E-2</v>
      </c>
      <c r="J16" s="291">
        <f t="shared" si="1"/>
        <v>1.5142857142857142</v>
      </c>
      <c r="K16" s="240">
        <v>0</v>
      </c>
      <c r="L16" s="243">
        <f t="shared" si="2"/>
        <v>5.2999999999999999E-2</v>
      </c>
      <c r="M16" s="131">
        <f t="shared" si="3"/>
        <v>25.238095238095237</v>
      </c>
      <c r="N16" s="74" t="str">
        <f t="shared" si="4"/>
        <v/>
      </c>
      <c r="O16" s="99" t="str">
        <f t="shared" si="7"/>
        <v/>
      </c>
      <c r="Q16" s="54" t="s">
        <v>160</v>
      </c>
    </row>
    <row r="17" spans="1:17" s="1" customFormat="1" ht="15.75" x14ac:dyDescent="0.2">
      <c r="A17" s="101">
        <f t="shared" si="5"/>
        <v>16.97</v>
      </c>
      <c r="B17" s="205" t="s">
        <v>12</v>
      </c>
      <c r="C17" s="206">
        <v>94.39067</v>
      </c>
      <c r="D17" s="131">
        <v>16.97</v>
      </c>
      <c r="E17" s="240">
        <f t="shared" si="6"/>
        <v>17.97847181294507</v>
      </c>
      <c r="F17" s="131">
        <v>48.61</v>
      </c>
      <c r="G17" s="99">
        <f t="shared" si="0"/>
        <v>-31.64</v>
      </c>
      <c r="H17" s="301">
        <v>225</v>
      </c>
      <c r="I17" s="131">
        <v>47.134999999999998</v>
      </c>
      <c r="J17" s="291">
        <f t="shared" si="1"/>
        <v>20.948888888888888</v>
      </c>
      <c r="K17" s="240">
        <v>195.3</v>
      </c>
      <c r="L17" s="243">
        <f t="shared" si="2"/>
        <v>-148.16500000000002</v>
      </c>
      <c r="M17" s="131">
        <f t="shared" si="3"/>
        <v>27.775486152033004</v>
      </c>
      <c r="N17" s="74">
        <f t="shared" si="4"/>
        <v>40.176918329561822</v>
      </c>
      <c r="O17" s="99">
        <f t="shared" si="7"/>
        <v>-12.401432177528818</v>
      </c>
      <c r="Q17" s="54" t="s">
        <v>160</v>
      </c>
    </row>
    <row r="18" spans="1:17" s="1" customFormat="1" ht="15.75" x14ac:dyDescent="0.2">
      <c r="A18" s="101">
        <f t="shared" si="5"/>
        <v>13.303000000000001</v>
      </c>
      <c r="B18" s="205" t="s">
        <v>13</v>
      </c>
      <c r="C18" s="206">
        <v>73.391000000000005</v>
      </c>
      <c r="D18" s="131">
        <v>13.303000000000001</v>
      </c>
      <c r="E18" s="240">
        <f t="shared" si="6"/>
        <v>18.12620076031121</v>
      </c>
      <c r="F18" s="131">
        <v>46.805</v>
      </c>
      <c r="G18" s="99">
        <f t="shared" si="0"/>
        <v>-33.501999999999995</v>
      </c>
      <c r="H18" s="301">
        <v>190.6</v>
      </c>
      <c r="I18" s="131">
        <v>37.996000000000002</v>
      </c>
      <c r="J18" s="291">
        <f t="shared" si="1"/>
        <v>19.93494228751312</v>
      </c>
      <c r="K18" s="240">
        <v>125.011</v>
      </c>
      <c r="L18" s="243">
        <f t="shared" si="2"/>
        <v>-87.014999999999986</v>
      </c>
      <c r="M18" s="131">
        <f t="shared" si="3"/>
        <v>28.561978501089982</v>
      </c>
      <c r="N18" s="74">
        <f t="shared" si="4"/>
        <v>26.708898621942101</v>
      </c>
      <c r="O18" s="99">
        <f t="shared" si="7"/>
        <v>1.8530798791478809</v>
      </c>
      <c r="Q18" s="54" t="s">
        <v>160</v>
      </c>
    </row>
    <row r="19" spans="1:17" s="1" customFormat="1" ht="15" hidden="1" customHeight="1" x14ac:dyDescent="0.2">
      <c r="A19" s="101" t="str">
        <f t="shared" si="5"/>
        <v>x</v>
      </c>
      <c r="B19" s="205" t="s">
        <v>14</v>
      </c>
      <c r="C19" s="206">
        <v>0.439</v>
      </c>
      <c r="D19" s="131">
        <v>0</v>
      </c>
      <c r="E19" s="240">
        <f t="shared" si="6"/>
        <v>0</v>
      </c>
      <c r="F19" s="131">
        <v>0</v>
      </c>
      <c r="G19" s="99">
        <f t="shared" si="0"/>
        <v>0</v>
      </c>
      <c r="H19" s="301"/>
      <c r="I19" s="131">
        <v>0</v>
      </c>
      <c r="J19" s="291" t="str">
        <f t="shared" si="1"/>
        <v/>
      </c>
      <c r="K19" s="240">
        <v>0</v>
      </c>
      <c r="L19" s="243">
        <f t="shared" si="2"/>
        <v>0</v>
      </c>
      <c r="M19" s="131" t="str">
        <f t="shared" si="3"/>
        <v/>
      </c>
      <c r="N19" s="74" t="str">
        <f t="shared" si="4"/>
        <v/>
      </c>
      <c r="O19" s="99" t="str">
        <f t="shared" si="7"/>
        <v/>
      </c>
      <c r="Q19" s="54" t="s">
        <v>160</v>
      </c>
    </row>
    <row r="20" spans="1:17" s="1" customFormat="1" ht="15.75" x14ac:dyDescent="0.2">
      <c r="A20" s="101">
        <f t="shared" si="5"/>
        <v>119.40600000000001</v>
      </c>
      <c r="B20" s="205" t="s">
        <v>15</v>
      </c>
      <c r="C20" s="206">
        <v>402.48779999999999</v>
      </c>
      <c r="D20" s="131">
        <v>119.40600000000001</v>
      </c>
      <c r="E20" s="240">
        <f t="shared" si="6"/>
        <v>29.666986179456874</v>
      </c>
      <c r="F20" s="131">
        <v>363.21899999999999</v>
      </c>
      <c r="G20" s="99">
        <f t="shared" si="0"/>
        <v>-243.81299999999999</v>
      </c>
      <c r="H20" s="301">
        <v>680</v>
      </c>
      <c r="I20" s="131">
        <v>293.17899999999997</v>
      </c>
      <c r="J20" s="291">
        <f t="shared" si="1"/>
        <v>43.114558823529407</v>
      </c>
      <c r="K20" s="240">
        <v>813.41499999999996</v>
      </c>
      <c r="L20" s="243">
        <f t="shared" si="2"/>
        <v>-520.23599999999999</v>
      </c>
      <c r="M20" s="131">
        <f t="shared" si="3"/>
        <v>24.553121283687585</v>
      </c>
      <c r="N20" s="74">
        <f t="shared" si="4"/>
        <v>22.394615920422662</v>
      </c>
      <c r="O20" s="99">
        <f t="shared" si="7"/>
        <v>2.158505363264922</v>
      </c>
      <c r="Q20" s="54" t="s">
        <v>160</v>
      </c>
    </row>
    <row r="21" spans="1:17" s="1" customFormat="1" ht="15" hidden="1" customHeight="1" x14ac:dyDescent="0.2">
      <c r="A21" s="101" t="str">
        <f t="shared" si="5"/>
        <v>x</v>
      </c>
      <c r="B21" s="205" t="s">
        <v>16</v>
      </c>
      <c r="C21" s="206"/>
      <c r="D21" s="131">
        <v>0</v>
      </c>
      <c r="E21" s="240">
        <f t="shared" si="6"/>
        <v>0</v>
      </c>
      <c r="F21" s="131">
        <v>0</v>
      </c>
      <c r="G21" s="99">
        <f t="shared" si="0"/>
        <v>0</v>
      </c>
      <c r="H21" s="301"/>
      <c r="I21" s="131">
        <v>0</v>
      </c>
      <c r="J21" s="291" t="str">
        <f t="shared" si="1"/>
        <v/>
      </c>
      <c r="K21" s="240">
        <v>0</v>
      </c>
      <c r="L21" s="243">
        <f t="shared" si="2"/>
        <v>0</v>
      </c>
      <c r="M21" s="131" t="str">
        <f t="shared" si="3"/>
        <v/>
      </c>
      <c r="N21" s="74" t="str">
        <f t="shared" si="4"/>
        <v/>
      </c>
      <c r="O21" s="99" t="str">
        <f t="shared" si="7"/>
        <v/>
      </c>
      <c r="Q21" s="54" t="s">
        <v>160</v>
      </c>
    </row>
    <row r="22" spans="1:17" s="1" customFormat="1" ht="15.75" x14ac:dyDescent="0.2">
      <c r="A22" s="101">
        <f t="shared" si="5"/>
        <v>7</v>
      </c>
      <c r="B22" s="205" t="s">
        <v>17</v>
      </c>
      <c r="C22" s="206">
        <v>47.856830000000002</v>
      </c>
      <c r="D22" s="131">
        <v>7</v>
      </c>
      <c r="E22" s="240">
        <f t="shared" si="6"/>
        <v>14.62696129267233</v>
      </c>
      <c r="F22" s="131">
        <v>17.2</v>
      </c>
      <c r="G22" s="99">
        <f t="shared" si="0"/>
        <v>-10.199999999999999</v>
      </c>
      <c r="H22" s="301">
        <v>80</v>
      </c>
      <c r="I22" s="131">
        <v>18.600000000000001</v>
      </c>
      <c r="J22" s="291">
        <f t="shared" si="1"/>
        <v>23.25</v>
      </c>
      <c r="K22" s="240">
        <v>44.7</v>
      </c>
      <c r="L22" s="243">
        <f t="shared" si="2"/>
        <v>-26.1</v>
      </c>
      <c r="M22" s="131">
        <f t="shared" si="3"/>
        <v>26.571428571428577</v>
      </c>
      <c r="N22" s="74">
        <f t="shared" si="4"/>
        <v>25.988372093023258</v>
      </c>
      <c r="O22" s="99">
        <f t="shared" si="7"/>
        <v>0.58305647840531805</v>
      </c>
      <c r="Q22" s="54" t="s">
        <v>160</v>
      </c>
    </row>
    <row r="23" spans="1:17" s="1" customFormat="1" ht="15" hidden="1" customHeight="1" x14ac:dyDescent="0.2">
      <c r="A23" s="101" t="str">
        <f t="shared" si="5"/>
        <v>x</v>
      </c>
      <c r="B23" s="205" t="s">
        <v>18</v>
      </c>
      <c r="C23" s="206">
        <v>2.5000000000000001E-2</v>
      </c>
      <c r="D23" s="131">
        <v>0</v>
      </c>
      <c r="E23" s="240">
        <f t="shared" si="6"/>
        <v>0</v>
      </c>
      <c r="F23" s="131">
        <v>0</v>
      </c>
      <c r="G23" s="99">
        <f t="shared" si="0"/>
        <v>0</v>
      </c>
      <c r="H23" s="301"/>
      <c r="I23" s="131">
        <v>0</v>
      </c>
      <c r="J23" s="291" t="str">
        <f t="shared" si="1"/>
        <v/>
      </c>
      <c r="K23" s="240">
        <v>0</v>
      </c>
      <c r="L23" s="243">
        <f t="shared" si="2"/>
        <v>0</v>
      </c>
      <c r="M23" s="131" t="str">
        <f t="shared" si="3"/>
        <v/>
      </c>
      <c r="N23" s="74" t="str">
        <f t="shared" si="4"/>
        <v/>
      </c>
      <c r="O23" s="99" t="str">
        <f t="shared" si="7"/>
        <v/>
      </c>
      <c r="Q23" s="54" t="s">
        <v>160</v>
      </c>
    </row>
    <row r="24" spans="1:17" s="1" customFormat="1" ht="15" hidden="1" customHeight="1" x14ac:dyDescent="0.2">
      <c r="A24" s="101" t="str">
        <f t="shared" si="5"/>
        <v>x</v>
      </c>
      <c r="B24" s="205" t="s">
        <v>136</v>
      </c>
      <c r="C24" s="206"/>
      <c r="D24" s="131" t="s">
        <v>136</v>
      </c>
      <c r="E24" s="240">
        <f t="shared" si="6"/>
        <v>0</v>
      </c>
      <c r="F24" s="131" t="s">
        <v>136</v>
      </c>
      <c r="G24" s="99" t="str">
        <f t="shared" si="0"/>
        <v/>
      </c>
      <c r="H24" s="301"/>
      <c r="I24" s="131" t="s">
        <v>136</v>
      </c>
      <c r="J24" s="291" t="str">
        <f t="shared" si="1"/>
        <v/>
      </c>
      <c r="K24" s="240" t="s">
        <v>136</v>
      </c>
      <c r="L24" s="243" t="str">
        <f t="shared" si="2"/>
        <v/>
      </c>
      <c r="M24" s="131" t="str">
        <f t="shared" si="3"/>
        <v/>
      </c>
      <c r="N24" s="74" t="str">
        <f t="shared" si="4"/>
        <v/>
      </c>
      <c r="O24" s="99" t="str">
        <f t="shared" si="7"/>
        <v/>
      </c>
      <c r="Q24" s="54" t="s">
        <v>160</v>
      </c>
    </row>
    <row r="25" spans="1:17" s="13" customFormat="1" ht="15.75" hidden="1" customHeight="1" x14ac:dyDescent="0.25">
      <c r="A25" s="101" t="str">
        <f t="shared" si="5"/>
        <v>x</v>
      </c>
      <c r="B25" s="203" t="s">
        <v>19</v>
      </c>
      <c r="C25" s="204">
        <v>1.5</v>
      </c>
      <c r="D25" s="130">
        <f>SUM(D26:D35)</f>
        <v>0</v>
      </c>
      <c r="E25" s="78">
        <f t="shared" si="6"/>
        <v>0</v>
      </c>
      <c r="F25" s="130">
        <f>SUM(F26:F35)</f>
        <v>0</v>
      </c>
      <c r="G25" s="25">
        <f>D25-F25</f>
        <v>0</v>
      </c>
      <c r="H25" s="302">
        <v>0</v>
      </c>
      <c r="I25" s="130">
        <f>SUM(I26:I35)</f>
        <v>0</v>
      </c>
      <c r="J25" s="340" t="str">
        <f t="shared" si="1"/>
        <v/>
      </c>
      <c r="K25" s="241">
        <f>SUM(K26:K35)</f>
        <v>0</v>
      </c>
      <c r="L25" s="244">
        <f>I25-K25</f>
        <v>0</v>
      </c>
      <c r="M25" s="24" t="str">
        <f>IF(D25&gt;0,I25/D25*10,"")</f>
        <v/>
      </c>
      <c r="N25" s="21" t="str">
        <f>IF(F25&gt;0,K25/F25*10,"")</f>
        <v/>
      </c>
      <c r="O25" s="140" t="str">
        <f t="shared" si="7"/>
        <v/>
      </c>
      <c r="Q25" s="54" t="s">
        <v>160</v>
      </c>
    </row>
    <row r="26" spans="1:17" s="1" customFormat="1" ht="15" hidden="1" customHeight="1" x14ac:dyDescent="0.2">
      <c r="A26" s="101" t="str">
        <f t="shared" si="5"/>
        <v>x</v>
      </c>
      <c r="B26" s="205" t="s">
        <v>137</v>
      </c>
      <c r="C26" s="206"/>
      <c r="D26" s="131">
        <v>0</v>
      </c>
      <c r="E26" s="240">
        <f t="shared" si="6"/>
        <v>0</v>
      </c>
      <c r="F26" s="131">
        <v>0</v>
      </c>
      <c r="G26" s="99">
        <f t="shared" ref="G26:G35" si="8">IFERROR(D26-F26,"")</f>
        <v>0</v>
      </c>
      <c r="H26" s="301"/>
      <c r="I26" s="131">
        <v>0</v>
      </c>
      <c r="J26" s="291" t="str">
        <f t="shared" si="1"/>
        <v/>
      </c>
      <c r="K26" s="240">
        <v>0</v>
      </c>
      <c r="L26" s="243">
        <f t="shared" ref="L26:L35" si="9">IFERROR(I26-K26,"")</f>
        <v>0</v>
      </c>
      <c r="M26" s="131" t="str">
        <f t="shared" ref="M26:M35" si="10">IFERROR(IF(D26&gt;0,I26/D26*10,""),"")</f>
        <v/>
      </c>
      <c r="N26" s="74" t="str">
        <f t="shared" ref="N26:N35" si="11">IFERROR(IF(F26&gt;0,K26/F26*10,""),"")</f>
        <v/>
      </c>
      <c r="O26" s="99" t="str">
        <f t="shared" si="7"/>
        <v/>
      </c>
      <c r="Q26" s="54" t="s">
        <v>160</v>
      </c>
    </row>
    <row r="27" spans="1:17" s="1" customFormat="1" ht="15" hidden="1" customHeight="1" x14ac:dyDescent="0.2">
      <c r="A27" s="101" t="str">
        <f t="shared" si="5"/>
        <v>x</v>
      </c>
      <c r="B27" s="205" t="s">
        <v>20</v>
      </c>
      <c r="C27" s="206"/>
      <c r="D27" s="131">
        <v>0</v>
      </c>
      <c r="E27" s="240">
        <f t="shared" si="6"/>
        <v>0</v>
      </c>
      <c r="F27" s="131">
        <v>0</v>
      </c>
      <c r="G27" s="99">
        <f t="shared" si="8"/>
        <v>0</v>
      </c>
      <c r="H27" s="301"/>
      <c r="I27" s="131">
        <v>0</v>
      </c>
      <c r="J27" s="291" t="str">
        <f t="shared" si="1"/>
        <v/>
      </c>
      <c r="K27" s="240">
        <v>0</v>
      </c>
      <c r="L27" s="243">
        <f t="shared" si="9"/>
        <v>0</v>
      </c>
      <c r="M27" s="131" t="str">
        <f t="shared" si="10"/>
        <v/>
      </c>
      <c r="N27" s="74" t="str">
        <f t="shared" si="11"/>
        <v/>
      </c>
      <c r="O27" s="99" t="str">
        <f t="shared" si="7"/>
        <v/>
      </c>
      <c r="Q27" s="54" t="s">
        <v>161</v>
      </c>
    </row>
    <row r="28" spans="1:17" s="1" customFormat="1" ht="15" hidden="1" customHeight="1" x14ac:dyDescent="0.2">
      <c r="A28" s="101" t="str">
        <f t="shared" si="5"/>
        <v>x</v>
      </c>
      <c r="B28" s="205" t="s">
        <v>21</v>
      </c>
      <c r="C28" s="206"/>
      <c r="D28" s="131">
        <v>0</v>
      </c>
      <c r="E28" s="240">
        <f t="shared" si="6"/>
        <v>0</v>
      </c>
      <c r="F28" s="131">
        <v>0</v>
      </c>
      <c r="G28" s="99">
        <f t="shared" si="8"/>
        <v>0</v>
      </c>
      <c r="H28" s="301"/>
      <c r="I28" s="131">
        <v>0</v>
      </c>
      <c r="J28" s="291" t="str">
        <f t="shared" si="1"/>
        <v/>
      </c>
      <c r="K28" s="240">
        <v>0</v>
      </c>
      <c r="L28" s="243">
        <f t="shared" si="9"/>
        <v>0</v>
      </c>
      <c r="M28" s="131" t="str">
        <f t="shared" si="10"/>
        <v/>
      </c>
      <c r="N28" s="74" t="str">
        <f t="shared" si="11"/>
        <v/>
      </c>
      <c r="O28" s="99" t="str">
        <f t="shared" si="7"/>
        <v/>
      </c>
      <c r="Q28" s="54" t="s">
        <v>161</v>
      </c>
    </row>
    <row r="29" spans="1:17" s="1" customFormat="1" ht="15" hidden="1" customHeight="1" x14ac:dyDescent="0.2">
      <c r="A29" s="101" t="str">
        <f t="shared" si="5"/>
        <v>x</v>
      </c>
      <c r="B29" s="205" t="s">
        <v>136</v>
      </c>
      <c r="C29" s="206"/>
      <c r="D29" s="131" t="s">
        <v>136</v>
      </c>
      <c r="E29" s="240">
        <f t="shared" si="6"/>
        <v>0</v>
      </c>
      <c r="F29" s="131" t="s">
        <v>136</v>
      </c>
      <c r="G29" s="99" t="str">
        <f t="shared" si="8"/>
        <v/>
      </c>
      <c r="H29" s="301"/>
      <c r="I29" s="131" t="s">
        <v>136</v>
      </c>
      <c r="J29" s="291" t="str">
        <f t="shared" si="1"/>
        <v/>
      </c>
      <c r="K29" s="240" t="s">
        <v>136</v>
      </c>
      <c r="L29" s="243" t="str">
        <f t="shared" si="9"/>
        <v/>
      </c>
      <c r="M29" s="131" t="str">
        <f t="shared" si="10"/>
        <v/>
      </c>
      <c r="N29" s="74" t="str">
        <f t="shared" si="11"/>
        <v/>
      </c>
      <c r="O29" s="99" t="str">
        <f t="shared" si="7"/>
        <v/>
      </c>
      <c r="Q29" s="54" t="s">
        <v>160</v>
      </c>
    </row>
    <row r="30" spans="1:17" s="1" customFormat="1" ht="15" hidden="1" customHeight="1" x14ac:dyDescent="0.2">
      <c r="A30" s="101" t="str">
        <f t="shared" si="5"/>
        <v>x</v>
      </c>
      <c r="B30" s="205" t="s">
        <v>22</v>
      </c>
      <c r="C30" s="206"/>
      <c r="D30" s="131">
        <v>0</v>
      </c>
      <c r="E30" s="240">
        <f t="shared" si="6"/>
        <v>0</v>
      </c>
      <c r="F30" s="131">
        <v>0</v>
      </c>
      <c r="G30" s="99">
        <f t="shared" si="8"/>
        <v>0</v>
      </c>
      <c r="H30" s="301"/>
      <c r="I30" s="131">
        <v>0</v>
      </c>
      <c r="J30" s="291" t="str">
        <f t="shared" si="1"/>
        <v/>
      </c>
      <c r="K30" s="240">
        <v>0</v>
      </c>
      <c r="L30" s="243">
        <f t="shared" si="9"/>
        <v>0</v>
      </c>
      <c r="M30" s="131" t="str">
        <f t="shared" si="10"/>
        <v/>
      </c>
      <c r="N30" s="74" t="str">
        <f t="shared" si="11"/>
        <v/>
      </c>
      <c r="O30" s="99" t="str">
        <f t="shared" si="7"/>
        <v/>
      </c>
      <c r="Q30" s="54" t="s">
        <v>160</v>
      </c>
    </row>
    <row r="31" spans="1:17" s="1" customFormat="1" ht="15" hidden="1" customHeight="1" x14ac:dyDescent="0.2">
      <c r="A31" s="101" t="str">
        <f t="shared" si="5"/>
        <v>x</v>
      </c>
      <c r="B31" s="205" t="s">
        <v>83</v>
      </c>
      <c r="C31" s="206"/>
      <c r="D31" s="131">
        <v>0</v>
      </c>
      <c r="E31" s="240">
        <f t="shared" si="6"/>
        <v>0</v>
      </c>
      <c r="F31" s="131">
        <v>0</v>
      </c>
      <c r="G31" s="99">
        <f t="shared" si="8"/>
        <v>0</v>
      </c>
      <c r="H31" s="301">
        <v>0</v>
      </c>
      <c r="I31" s="131">
        <v>0</v>
      </c>
      <c r="J31" s="291" t="str">
        <f t="shared" si="1"/>
        <v/>
      </c>
      <c r="K31" s="240">
        <v>0</v>
      </c>
      <c r="L31" s="243">
        <f t="shared" si="9"/>
        <v>0</v>
      </c>
      <c r="M31" s="131" t="str">
        <f t="shared" si="10"/>
        <v/>
      </c>
      <c r="N31" s="74" t="str">
        <f t="shared" si="11"/>
        <v/>
      </c>
      <c r="O31" s="99" t="str">
        <f t="shared" si="7"/>
        <v/>
      </c>
      <c r="Q31" s="54" t="s">
        <v>160</v>
      </c>
    </row>
    <row r="32" spans="1:17" s="1" customFormat="1" ht="15" hidden="1" customHeight="1" x14ac:dyDescent="0.2">
      <c r="A32" s="101" t="str">
        <f t="shared" si="5"/>
        <v>x</v>
      </c>
      <c r="B32" s="205" t="s">
        <v>23</v>
      </c>
      <c r="C32" s="206"/>
      <c r="D32" s="131">
        <v>0</v>
      </c>
      <c r="E32" s="240">
        <f t="shared" si="6"/>
        <v>0</v>
      </c>
      <c r="F32" s="131">
        <v>0</v>
      </c>
      <c r="G32" s="99">
        <f t="shared" si="8"/>
        <v>0</v>
      </c>
      <c r="H32" s="301"/>
      <c r="I32" s="131">
        <v>0</v>
      </c>
      <c r="J32" s="291" t="str">
        <f t="shared" si="1"/>
        <v/>
      </c>
      <c r="K32" s="240">
        <v>0</v>
      </c>
      <c r="L32" s="243">
        <f t="shared" si="9"/>
        <v>0</v>
      </c>
      <c r="M32" s="131" t="str">
        <f t="shared" si="10"/>
        <v/>
      </c>
      <c r="N32" s="74" t="str">
        <f t="shared" si="11"/>
        <v/>
      </c>
      <c r="O32" s="99" t="str">
        <f t="shared" si="7"/>
        <v/>
      </c>
      <c r="Q32" s="54" t="s">
        <v>160</v>
      </c>
    </row>
    <row r="33" spans="1:17" s="1" customFormat="1" ht="15" hidden="1" customHeight="1" x14ac:dyDescent="0.2">
      <c r="A33" s="101" t="str">
        <f t="shared" si="5"/>
        <v>x</v>
      </c>
      <c r="B33" s="205" t="s">
        <v>24</v>
      </c>
      <c r="C33" s="206"/>
      <c r="D33" s="131">
        <v>0</v>
      </c>
      <c r="E33" s="240">
        <f t="shared" si="6"/>
        <v>0</v>
      </c>
      <c r="F33" s="131">
        <v>0</v>
      </c>
      <c r="G33" s="99">
        <f t="shared" si="8"/>
        <v>0</v>
      </c>
      <c r="H33" s="301"/>
      <c r="I33" s="131">
        <v>0</v>
      </c>
      <c r="J33" s="291" t="str">
        <f t="shared" si="1"/>
        <v/>
      </c>
      <c r="K33" s="240">
        <v>0</v>
      </c>
      <c r="L33" s="243">
        <f t="shared" si="9"/>
        <v>0</v>
      </c>
      <c r="M33" s="131" t="str">
        <f t="shared" si="10"/>
        <v/>
      </c>
      <c r="N33" s="74" t="str">
        <f t="shared" si="11"/>
        <v/>
      </c>
      <c r="O33" s="99" t="str">
        <f t="shared" si="7"/>
        <v/>
      </c>
      <c r="Q33" s="54" t="s">
        <v>160</v>
      </c>
    </row>
    <row r="34" spans="1:17" s="1" customFormat="1" ht="15" hidden="1" customHeight="1" x14ac:dyDescent="0.2">
      <c r="A34" s="101" t="str">
        <f t="shared" si="5"/>
        <v>x</v>
      </c>
      <c r="B34" s="205" t="s">
        <v>25</v>
      </c>
      <c r="C34" s="206"/>
      <c r="D34" s="131">
        <v>0</v>
      </c>
      <c r="E34" s="240">
        <f t="shared" si="6"/>
        <v>0</v>
      </c>
      <c r="F34" s="131">
        <v>0</v>
      </c>
      <c r="G34" s="99">
        <f t="shared" si="8"/>
        <v>0</v>
      </c>
      <c r="H34" s="301"/>
      <c r="I34" s="131">
        <v>0</v>
      </c>
      <c r="J34" s="291" t="str">
        <f t="shared" si="1"/>
        <v/>
      </c>
      <c r="K34" s="240">
        <v>0</v>
      </c>
      <c r="L34" s="243">
        <f t="shared" si="9"/>
        <v>0</v>
      </c>
      <c r="M34" s="131" t="str">
        <f t="shared" si="10"/>
        <v/>
      </c>
      <c r="N34" s="74" t="str">
        <f t="shared" si="11"/>
        <v/>
      </c>
      <c r="O34" s="99" t="str">
        <f t="shared" si="7"/>
        <v/>
      </c>
      <c r="Q34" s="54" t="s">
        <v>160</v>
      </c>
    </row>
    <row r="35" spans="1:17" s="1" customFormat="1" ht="15" hidden="1" customHeight="1" x14ac:dyDescent="0.2">
      <c r="A35" s="101" t="str">
        <f t="shared" si="5"/>
        <v>x</v>
      </c>
      <c r="B35" s="205" t="s">
        <v>26</v>
      </c>
      <c r="C35" s="206">
        <v>1.5</v>
      </c>
      <c r="D35" s="131">
        <v>0</v>
      </c>
      <c r="E35" s="240">
        <f t="shared" si="6"/>
        <v>0</v>
      </c>
      <c r="F35" s="131">
        <v>0</v>
      </c>
      <c r="G35" s="99">
        <f t="shared" si="8"/>
        <v>0</v>
      </c>
      <c r="H35" s="301">
        <v>0</v>
      </c>
      <c r="I35" s="131">
        <v>0</v>
      </c>
      <c r="J35" s="291" t="str">
        <f t="shared" si="1"/>
        <v/>
      </c>
      <c r="K35" s="240">
        <v>0</v>
      </c>
      <c r="L35" s="243">
        <f t="shared" si="9"/>
        <v>0</v>
      </c>
      <c r="M35" s="131" t="str">
        <f t="shared" si="10"/>
        <v/>
      </c>
      <c r="N35" s="74" t="str">
        <f t="shared" si="11"/>
        <v/>
      </c>
      <c r="O35" s="99" t="str">
        <f t="shared" si="7"/>
        <v/>
      </c>
      <c r="Q35" s="54" t="s">
        <v>160</v>
      </c>
    </row>
    <row r="36" spans="1:17" s="13" customFormat="1" ht="15.75" x14ac:dyDescent="0.25">
      <c r="A36" s="101">
        <f t="shared" si="5"/>
        <v>1544.4749999999999</v>
      </c>
      <c r="B36" s="203" t="s">
        <v>59</v>
      </c>
      <c r="C36" s="204">
        <v>2350.8375245000002</v>
      </c>
      <c r="D36" s="228">
        <f>SUM(D37:D44)</f>
        <v>1544.4749999999999</v>
      </c>
      <c r="E36" s="78">
        <f t="shared" si="6"/>
        <v>65.698925761723771</v>
      </c>
      <c r="F36" s="24">
        <f>SUM(F37:F44)</f>
        <v>1879.74</v>
      </c>
      <c r="G36" s="140">
        <f>D36-F36</f>
        <v>-335.2650000000001</v>
      </c>
      <c r="H36" s="237">
        <v>3778.4290000000001</v>
      </c>
      <c r="I36" s="130">
        <f>SUM(I37:I44)</f>
        <v>3138.7240000000002</v>
      </c>
      <c r="J36" s="241">
        <f t="shared" si="1"/>
        <v>83.069550863599659</v>
      </c>
      <c r="K36" s="241">
        <f>SUM(K37:K44)</f>
        <v>3580.2510000000002</v>
      </c>
      <c r="L36" s="244">
        <f>I36-K36</f>
        <v>-441.52700000000004</v>
      </c>
      <c r="M36" s="24">
        <f>IF(D36&gt;0,I36/D36*10,"")</f>
        <v>20.322271321970252</v>
      </c>
      <c r="N36" s="21">
        <f>IF(F36&gt;0,K36/F36*10,"")</f>
        <v>19.046522391394557</v>
      </c>
      <c r="O36" s="140">
        <f t="shared" si="7"/>
        <v>1.2757489305756948</v>
      </c>
      <c r="Q36" s="54" t="s">
        <v>160</v>
      </c>
    </row>
    <row r="37" spans="1:17" s="17" customFormat="1" ht="15.75" x14ac:dyDescent="0.2">
      <c r="A37" s="101">
        <f t="shared" si="5"/>
        <v>55.081000000000003</v>
      </c>
      <c r="B37" s="205" t="s">
        <v>84</v>
      </c>
      <c r="C37" s="206">
        <v>63.664009999999998</v>
      </c>
      <c r="D37" s="131">
        <v>55.081000000000003</v>
      </c>
      <c r="E37" s="240">
        <f t="shared" si="6"/>
        <v>86.518269898487404</v>
      </c>
      <c r="F37" s="131">
        <v>45.308</v>
      </c>
      <c r="G37" s="99">
        <f t="shared" ref="G37:G44" si="12">IFERROR(D37-F37,"")</f>
        <v>9.7730000000000032</v>
      </c>
      <c r="H37" s="301">
        <v>102.899</v>
      </c>
      <c r="I37" s="131">
        <v>99.385999999999996</v>
      </c>
      <c r="J37" s="291">
        <f t="shared" ref="J37:J68" si="13">IFERROR(I37/H37*100,"")</f>
        <v>96.585972652795462</v>
      </c>
      <c r="K37" s="240">
        <v>93.131</v>
      </c>
      <c r="L37" s="243">
        <f t="shared" ref="L37:L44" si="14">IFERROR(I37-K37,"")</f>
        <v>6.2549999999999955</v>
      </c>
      <c r="M37" s="131">
        <f t="shared" ref="M37:M44" si="15">IFERROR(IF(D37&gt;0,I37/D37*10,""),"")</f>
        <v>18.043608503839799</v>
      </c>
      <c r="N37" s="74">
        <f t="shared" ref="N37:N44" si="16">IFERROR(IF(F37&gt;0,K37/F37*10,""),"")</f>
        <v>20.555089608899092</v>
      </c>
      <c r="O37" s="99">
        <f t="shared" si="7"/>
        <v>-2.5114811050592927</v>
      </c>
      <c r="Q37" s="54" t="s">
        <v>160</v>
      </c>
    </row>
    <row r="38" spans="1:17" s="1" customFormat="1" ht="15.6" customHeight="1" x14ac:dyDescent="0.2">
      <c r="A38" s="101">
        <f t="shared" si="5"/>
        <v>5.569</v>
      </c>
      <c r="B38" s="205" t="s">
        <v>85</v>
      </c>
      <c r="C38" s="206">
        <v>9.8801600000000001</v>
      </c>
      <c r="D38" s="131">
        <v>5.569</v>
      </c>
      <c r="E38" s="240">
        <f t="shared" si="6"/>
        <v>56.365483959773933</v>
      </c>
      <c r="F38" s="131">
        <v>5.0430000000000001</v>
      </c>
      <c r="G38" s="99">
        <f t="shared" si="12"/>
        <v>0.5259999999999998</v>
      </c>
      <c r="H38" s="301">
        <v>15.5</v>
      </c>
      <c r="I38" s="131">
        <v>7.0380000000000003</v>
      </c>
      <c r="J38" s="291">
        <f t="shared" si="13"/>
        <v>45.406451612903226</v>
      </c>
      <c r="K38" s="240">
        <v>8.8800000000000008</v>
      </c>
      <c r="L38" s="243">
        <f t="shared" si="14"/>
        <v>-1.8420000000000005</v>
      </c>
      <c r="M38" s="131">
        <f t="shared" si="15"/>
        <v>12.637816484108457</v>
      </c>
      <c r="N38" s="74">
        <f t="shared" si="16"/>
        <v>17.608566329565736</v>
      </c>
      <c r="O38" s="99">
        <f t="shared" si="7"/>
        <v>-4.9707498454572789</v>
      </c>
      <c r="Q38" s="54" t="s">
        <v>160</v>
      </c>
    </row>
    <row r="39" spans="1:17" s="3" customFormat="1" ht="15.75" x14ac:dyDescent="0.2">
      <c r="A39" s="101">
        <f t="shared" si="5"/>
        <v>67.900000000000006</v>
      </c>
      <c r="B39" s="207" t="s">
        <v>63</v>
      </c>
      <c r="C39" s="206">
        <v>73.021738999999997</v>
      </c>
      <c r="D39" s="131">
        <v>67.900000000000006</v>
      </c>
      <c r="E39" s="240">
        <f t="shared" si="6"/>
        <v>92.98600790649482</v>
      </c>
      <c r="F39" s="131">
        <v>56.1</v>
      </c>
      <c r="G39" s="99">
        <f t="shared" si="12"/>
        <v>11.800000000000004</v>
      </c>
      <c r="H39" s="301">
        <v>95.16</v>
      </c>
      <c r="I39" s="131">
        <v>102.5</v>
      </c>
      <c r="J39" s="291">
        <f t="shared" si="13"/>
        <v>107.71332492643968</v>
      </c>
      <c r="K39" s="240">
        <v>91.6</v>
      </c>
      <c r="L39" s="243">
        <f t="shared" si="14"/>
        <v>10.900000000000006</v>
      </c>
      <c r="M39" s="131">
        <f t="shared" si="15"/>
        <v>15.095729013254786</v>
      </c>
      <c r="N39" s="74">
        <f t="shared" si="16"/>
        <v>16.327985739750442</v>
      </c>
      <c r="O39" s="99">
        <f t="shared" si="7"/>
        <v>-1.2322567264956561</v>
      </c>
      <c r="Q39" s="54" t="s">
        <v>160</v>
      </c>
    </row>
    <row r="40" spans="1:17" s="1" customFormat="1" ht="15.75" x14ac:dyDescent="0.2">
      <c r="A40" s="101">
        <f t="shared" si="5"/>
        <v>500</v>
      </c>
      <c r="B40" s="205" t="s">
        <v>27</v>
      </c>
      <c r="C40" s="206">
        <v>507.56061340000002</v>
      </c>
      <c r="D40" s="131">
        <v>500</v>
      </c>
      <c r="E40" s="240">
        <f t="shared" si="6"/>
        <v>98.510401871147238</v>
      </c>
      <c r="F40" s="131">
        <v>425.1</v>
      </c>
      <c r="G40" s="99">
        <f t="shared" si="12"/>
        <v>74.899999999999977</v>
      </c>
      <c r="H40" s="301">
        <v>1017.4</v>
      </c>
      <c r="I40" s="131">
        <v>1254</v>
      </c>
      <c r="J40" s="291">
        <f t="shared" si="13"/>
        <v>123.25535679182229</v>
      </c>
      <c r="K40" s="240">
        <v>1017.8</v>
      </c>
      <c r="L40" s="243">
        <f t="shared" si="14"/>
        <v>236.20000000000005</v>
      </c>
      <c r="M40" s="131">
        <f t="shared" si="15"/>
        <v>25.08</v>
      </c>
      <c r="N40" s="74">
        <f t="shared" si="16"/>
        <v>23.942601740766879</v>
      </c>
      <c r="O40" s="99">
        <f t="shared" si="7"/>
        <v>1.1373982592331195</v>
      </c>
      <c r="Q40" s="54" t="s">
        <v>160</v>
      </c>
    </row>
    <row r="41" spans="1:17" s="1" customFormat="1" ht="15.6" hidden="1" customHeight="1" x14ac:dyDescent="0.2">
      <c r="A41" s="101" t="str">
        <f t="shared" si="5"/>
        <v>x</v>
      </c>
      <c r="B41" s="205" t="s">
        <v>28</v>
      </c>
      <c r="C41" s="206"/>
      <c r="D41" s="131">
        <v>0</v>
      </c>
      <c r="E41" s="240">
        <f t="shared" si="6"/>
        <v>0</v>
      </c>
      <c r="F41" s="131">
        <v>0</v>
      </c>
      <c r="G41" s="99">
        <f t="shared" si="12"/>
        <v>0</v>
      </c>
      <c r="H41" s="301"/>
      <c r="I41" s="131">
        <v>0</v>
      </c>
      <c r="J41" s="291" t="str">
        <f t="shared" si="13"/>
        <v/>
      </c>
      <c r="K41" s="240">
        <v>0</v>
      </c>
      <c r="L41" s="243">
        <f t="shared" si="14"/>
        <v>0</v>
      </c>
      <c r="M41" s="131" t="str">
        <f t="shared" si="15"/>
        <v/>
      </c>
      <c r="N41" s="74" t="str">
        <f t="shared" si="16"/>
        <v/>
      </c>
      <c r="O41" s="99" t="str">
        <f t="shared" si="7"/>
        <v/>
      </c>
      <c r="Q41" s="54" t="s">
        <v>160</v>
      </c>
    </row>
    <row r="42" spans="1:17" s="1" customFormat="1" ht="15.75" x14ac:dyDescent="0.2">
      <c r="A42" s="101">
        <f t="shared" si="5"/>
        <v>226.19</v>
      </c>
      <c r="B42" s="205" t="s">
        <v>29</v>
      </c>
      <c r="C42" s="206">
        <v>758.79490999999996</v>
      </c>
      <c r="D42" s="131">
        <v>226.19</v>
      </c>
      <c r="E42" s="240">
        <f t="shared" si="6"/>
        <v>29.809108761681074</v>
      </c>
      <c r="F42" s="131">
        <v>707.46</v>
      </c>
      <c r="G42" s="99">
        <f t="shared" si="12"/>
        <v>-481.27000000000004</v>
      </c>
      <c r="H42" s="301">
        <v>1057.47</v>
      </c>
      <c r="I42" s="131">
        <v>383.59</v>
      </c>
      <c r="J42" s="291">
        <f t="shared" si="13"/>
        <v>36.274315110594152</v>
      </c>
      <c r="K42" s="240">
        <v>1038.3</v>
      </c>
      <c r="L42" s="243">
        <f t="shared" si="14"/>
        <v>-654.71</v>
      </c>
      <c r="M42" s="131">
        <f t="shared" si="15"/>
        <v>16.958751492108405</v>
      </c>
      <c r="N42" s="74">
        <f t="shared" si="16"/>
        <v>14.676448138410652</v>
      </c>
      <c r="O42" s="99">
        <f t="shared" si="7"/>
        <v>2.2823033536977526</v>
      </c>
      <c r="Q42" s="54" t="s">
        <v>160</v>
      </c>
    </row>
    <row r="43" spans="1:17" s="1" customFormat="1" ht="15.75" x14ac:dyDescent="0.2">
      <c r="A43" s="101">
        <f t="shared" si="5"/>
        <v>689.73500000000001</v>
      </c>
      <c r="B43" s="205" t="s">
        <v>30</v>
      </c>
      <c r="C43" s="206">
        <v>937.91609210000001</v>
      </c>
      <c r="D43" s="131">
        <v>689.73500000000001</v>
      </c>
      <c r="E43" s="240">
        <f t="shared" si="6"/>
        <v>73.539094361381416</v>
      </c>
      <c r="F43" s="131">
        <v>640.72900000000004</v>
      </c>
      <c r="G43" s="99">
        <f t="shared" si="12"/>
        <v>49.005999999999972</v>
      </c>
      <c r="H43" s="301">
        <v>1490</v>
      </c>
      <c r="I43" s="131">
        <v>1292.21</v>
      </c>
      <c r="J43" s="291">
        <f t="shared" si="13"/>
        <v>86.725503355704703</v>
      </c>
      <c r="K43" s="240">
        <v>1330.54</v>
      </c>
      <c r="L43" s="243">
        <f t="shared" si="14"/>
        <v>-38.329999999999927</v>
      </c>
      <c r="M43" s="131">
        <f t="shared" si="15"/>
        <v>18.734876438052297</v>
      </c>
      <c r="N43" s="74">
        <f t="shared" si="16"/>
        <v>20.766033689750266</v>
      </c>
      <c r="O43" s="99">
        <f t="shared" si="7"/>
        <v>-2.0311572516979695</v>
      </c>
      <c r="Q43" s="54" t="s">
        <v>160</v>
      </c>
    </row>
    <row r="44" spans="1:17" s="1" customFormat="1" ht="15" hidden="1" customHeight="1" x14ac:dyDescent="0.2">
      <c r="A44" s="101" t="str">
        <f t="shared" si="5"/>
        <v>x</v>
      </c>
      <c r="B44" s="205" t="s">
        <v>64</v>
      </c>
      <c r="C44" s="206"/>
      <c r="D44" s="131">
        <v>0</v>
      </c>
      <c r="E44" s="240">
        <f t="shared" si="6"/>
        <v>0</v>
      </c>
      <c r="F44" s="131">
        <v>0</v>
      </c>
      <c r="G44" s="99">
        <f t="shared" si="12"/>
        <v>0</v>
      </c>
      <c r="H44" s="301"/>
      <c r="I44" s="131">
        <v>0</v>
      </c>
      <c r="J44" s="291" t="str">
        <f t="shared" si="13"/>
        <v/>
      </c>
      <c r="K44" s="240">
        <v>0</v>
      </c>
      <c r="L44" s="243">
        <f t="shared" si="14"/>
        <v>0</v>
      </c>
      <c r="M44" s="131" t="str">
        <f t="shared" si="15"/>
        <v/>
      </c>
      <c r="N44" s="74" t="str">
        <f t="shared" si="16"/>
        <v/>
      </c>
      <c r="O44" s="99" t="str">
        <f t="shared" si="7"/>
        <v/>
      </c>
      <c r="Q44" s="54" t="s">
        <v>160</v>
      </c>
    </row>
    <row r="45" spans="1:17" s="13" customFormat="1" ht="15.75" x14ac:dyDescent="0.25">
      <c r="A45" s="101">
        <f t="shared" si="5"/>
        <v>290.78300000000002</v>
      </c>
      <c r="B45" s="203" t="s">
        <v>62</v>
      </c>
      <c r="C45" s="204">
        <v>327.96811830000001</v>
      </c>
      <c r="D45" s="228">
        <f>SUM(D46:D52)</f>
        <v>290.78300000000002</v>
      </c>
      <c r="E45" s="78">
        <f t="shared" si="6"/>
        <v>88.661971629210029</v>
      </c>
      <c r="F45" s="24">
        <f>SUM(F46:F52)</f>
        <v>271.96800000000002</v>
      </c>
      <c r="G45" s="140">
        <f>D45-F45</f>
        <v>18.814999999999998</v>
      </c>
      <c r="H45" s="237">
        <v>452.6</v>
      </c>
      <c r="I45" s="130">
        <f>SUM(I46:I52)</f>
        <v>541.20100000000002</v>
      </c>
      <c r="J45" s="241">
        <f t="shared" si="13"/>
        <v>119.57600530269555</v>
      </c>
      <c r="K45" s="241">
        <f>SUM(K46:K52)</f>
        <v>537.94899999999996</v>
      </c>
      <c r="L45" s="244">
        <f>I45-K45</f>
        <v>3.2520000000000664</v>
      </c>
      <c r="M45" s="24">
        <f>IF(D45&gt;0,I45/D45*10,"")</f>
        <v>18.611851449362582</v>
      </c>
      <c r="N45" s="21">
        <f>IF(F45&gt;0,K45/F45*10,"")</f>
        <v>19.779863807506764</v>
      </c>
      <c r="O45" s="140">
        <f t="shared" si="7"/>
        <v>-1.1680123581441819</v>
      </c>
      <c r="Q45" s="54" t="s">
        <v>160</v>
      </c>
    </row>
    <row r="46" spans="1:17" s="1" customFormat="1" ht="15" customHeight="1" x14ac:dyDescent="0.2">
      <c r="A46" s="101">
        <f t="shared" si="5"/>
        <v>5.59</v>
      </c>
      <c r="B46" s="205" t="s">
        <v>86</v>
      </c>
      <c r="C46" s="206">
        <v>5.5895000000000001</v>
      </c>
      <c r="D46" s="131">
        <v>5.59</v>
      </c>
      <c r="E46" s="240">
        <f t="shared" si="6"/>
        <v>100.00894534394847</v>
      </c>
      <c r="F46" s="131">
        <v>4.7869999999999999</v>
      </c>
      <c r="G46" s="99">
        <f t="shared" ref="G46:G52" si="17">IFERROR(D46-F46,"")</f>
        <v>0.80299999999999994</v>
      </c>
      <c r="H46" s="301">
        <v>7</v>
      </c>
      <c r="I46" s="131">
        <v>7.6509999999999998</v>
      </c>
      <c r="J46" s="291">
        <f t="shared" si="13"/>
        <v>109.3</v>
      </c>
      <c r="K46" s="240">
        <v>6.56</v>
      </c>
      <c r="L46" s="243">
        <f t="shared" ref="L46:L67" si="18">IFERROR(I46-K46,"")</f>
        <v>1.0910000000000002</v>
      </c>
      <c r="M46" s="131">
        <f t="shared" ref="M46:M67" si="19">IFERROR(IF(D46&gt;0,I46/D46*10,""),"")</f>
        <v>13.686940966010734</v>
      </c>
      <c r="N46" s="74">
        <f t="shared" ref="N46:N52" si="20">IFERROR(IF(F46&gt;0,K46/F46*10,""),"")</f>
        <v>13.703781073741382</v>
      </c>
      <c r="O46" s="99">
        <f t="shared" si="7"/>
        <v>-1.6840107730647702E-2</v>
      </c>
      <c r="Q46" s="54" t="s">
        <v>160</v>
      </c>
    </row>
    <row r="47" spans="1:17" s="1" customFormat="1" ht="15.75" x14ac:dyDescent="0.2">
      <c r="A47" s="101">
        <f t="shared" si="5"/>
        <v>2.0099999999999998</v>
      </c>
      <c r="B47" s="205" t="s">
        <v>87</v>
      </c>
      <c r="C47" s="206">
        <v>2.1640000000000001</v>
      </c>
      <c r="D47" s="131">
        <v>2.0099999999999998</v>
      </c>
      <c r="E47" s="240">
        <f t="shared" si="6"/>
        <v>92.883548983364122</v>
      </c>
      <c r="F47" s="131">
        <v>0.25</v>
      </c>
      <c r="G47" s="99">
        <f t="shared" si="17"/>
        <v>1.7599999999999998</v>
      </c>
      <c r="H47" s="301">
        <v>5</v>
      </c>
      <c r="I47" s="131">
        <v>2.27</v>
      </c>
      <c r="J47" s="291">
        <f t="shared" si="13"/>
        <v>45.4</v>
      </c>
      <c r="K47" s="240">
        <v>0.4</v>
      </c>
      <c r="L47" s="243">
        <f t="shared" si="18"/>
        <v>1.87</v>
      </c>
      <c r="M47" s="131">
        <f t="shared" si="19"/>
        <v>11.293532338308459</v>
      </c>
      <c r="N47" s="74">
        <f t="shared" si="20"/>
        <v>16</v>
      </c>
      <c r="O47" s="99">
        <f t="shared" si="7"/>
        <v>-4.7064676616915406</v>
      </c>
      <c r="Q47" s="54" t="s">
        <v>160</v>
      </c>
    </row>
    <row r="48" spans="1:17" s="1" customFormat="1" ht="15.75" x14ac:dyDescent="0.2">
      <c r="A48" s="101">
        <f t="shared" si="5"/>
        <v>17.001000000000001</v>
      </c>
      <c r="B48" s="205" t="s">
        <v>88</v>
      </c>
      <c r="C48" s="206">
        <v>20.70626</v>
      </c>
      <c r="D48" s="131">
        <v>17.001000000000001</v>
      </c>
      <c r="E48" s="240">
        <f t="shared" si="6"/>
        <v>82.105604778458314</v>
      </c>
      <c r="F48" s="131">
        <v>13.611000000000001</v>
      </c>
      <c r="G48" s="99">
        <f t="shared" si="17"/>
        <v>3.3900000000000006</v>
      </c>
      <c r="H48" s="301">
        <v>33.5</v>
      </c>
      <c r="I48" s="131">
        <v>31.103999999999999</v>
      </c>
      <c r="J48" s="291">
        <f t="shared" si="13"/>
        <v>92.847761194029843</v>
      </c>
      <c r="K48" s="240">
        <v>34.401000000000003</v>
      </c>
      <c r="L48" s="243">
        <f t="shared" si="18"/>
        <v>-3.2970000000000041</v>
      </c>
      <c r="M48" s="131">
        <f t="shared" si="19"/>
        <v>18.295394388565377</v>
      </c>
      <c r="N48" s="74">
        <f t="shared" si="20"/>
        <v>25.274410403350235</v>
      </c>
      <c r="O48" s="99">
        <f t="shared" si="7"/>
        <v>-6.9790160147848574</v>
      </c>
      <c r="Q48" s="54" t="s">
        <v>160</v>
      </c>
    </row>
    <row r="49" spans="1:17" s="1" customFormat="1" ht="15.75" x14ac:dyDescent="0.2">
      <c r="A49" s="101">
        <f t="shared" si="5"/>
        <v>3.105</v>
      </c>
      <c r="B49" s="205" t="s">
        <v>89</v>
      </c>
      <c r="C49" s="206">
        <v>13.846880000000001</v>
      </c>
      <c r="D49" s="131">
        <v>3.105</v>
      </c>
      <c r="E49" s="240">
        <f t="shared" si="6"/>
        <v>22.423823995008259</v>
      </c>
      <c r="F49" s="131">
        <v>4.1529999999999996</v>
      </c>
      <c r="G49" s="99">
        <f t="shared" si="17"/>
        <v>-1.0479999999999996</v>
      </c>
      <c r="H49" s="301">
        <v>22.2</v>
      </c>
      <c r="I49" s="131">
        <v>5.6589999999999998</v>
      </c>
      <c r="J49" s="291">
        <f t="shared" si="13"/>
        <v>25.490990990990991</v>
      </c>
      <c r="K49" s="240">
        <v>10.266</v>
      </c>
      <c r="L49" s="243">
        <f t="shared" si="18"/>
        <v>-4.6070000000000002</v>
      </c>
      <c r="M49" s="131">
        <f t="shared" si="19"/>
        <v>18.225442834138484</v>
      </c>
      <c r="N49" s="74">
        <f t="shared" si="20"/>
        <v>24.719479894052494</v>
      </c>
      <c r="O49" s="99">
        <f t="shared" si="7"/>
        <v>-6.4940370599140103</v>
      </c>
      <c r="Q49" s="54" t="s">
        <v>160</v>
      </c>
    </row>
    <row r="50" spans="1:17" s="1" customFormat="1" ht="15.75" x14ac:dyDescent="0.2">
      <c r="A50" s="101">
        <f t="shared" si="5"/>
        <v>0.22600000000000001</v>
      </c>
      <c r="B50" s="205" t="s">
        <v>101</v>
      </c>
      <c r="C50" s="219">
        <v>2.448</v>
      </c>
      <c r="D50" s="131">
        <v>0.22600000000000001</v>
      </c>
      <c r="E50" s="240">
        <f t="shared" si="6"/>
        <v>9.2320261437908506</v>
      </c>
      <c r="F50" s="131">
        <v>1.38</v>
      </c>
      <c r="G50" s="99">
        <f t="shared" si="17"/>
        <v>-1.1539999999999999</v>
      </c>
      <c r="H50" s="301">
        <v>3.6</v>
      </c>
      <c r="I50" s="131">
        <v>0.187</v>
      </c>
      <c r="J50" s="291">
        <f t="shared" si="13"/>
        <v>5.1944444444444446</v>
      </c>
      <c r="K50" s="240">
        <v>1.9</v>
      </c>
      <c r="L50" s="243">
        <f t="shared" si="18"/>
        <v>-1.7129999999999999</v>
      </c>
      <c r="M50" s="131">
        <f t="shared" si="19"/>
        <v>8.2743362831858409</v>
      </c>
      <c r="N50" s="74">
        <f t="shared" si="20"/>
        <v>13.768115942028986</v>
      </c>
      <c r="O50" s="99">
        <f t="shared" si="7"/>
        <v>-5.4937796588431453</v>
      </c>
      <c r="Q50" s="54" t="s">
        <v>160</v>
      </c>
    </row>
    <row r="51" spans="1:17" s="1" customFormat="1" ht="15.75" x14ac:dyDescent="0.2">
      <c r="A51" s="101">
        <f t="shared" si="5"/>
        <v>3.5510000000000002</v>
      </c>
      <c r="B51" s="205" t="s">
        <v>90</v>
      </c>
      <c r="C51" s="206">
        <v>4.9119999999999999</v>
      </c>
      <c r="D51" s="131">
        <v>3.5510000000000002</v>
      </c>
      <c r="E51" s="240">
        <f t="shared" si="6"/>
        <v>72.292345276872965</v>
      </c>
      <c r="F51" s="131">
        <v>7.3869999999999996</v>
      </c>
      <c r="G51" s="99">
        <f t="shared" si="17"/>
        <v>-3.8359999999999994</v>
      </c>
      <c r="H51" s="301">
        <v>6.3</v>
      </c>
      <c r="I51" s="131">
        <v>4.2300000000000004</v>
      </c>
      <c r="J51" s="291">
        <f t="shared" si="13"/>
        <v>67.142857142857153</v>
      </c>
      <c r="K51" s="240">
        <v>10.722</v>
      </c>
      <c r="L51" s="243">
        <f t="shared" si="18"/>
        <v>-6.4919999999999991</v>
      </c>
      <c r="M51" s="131">
        <f t="shared" si="19"/>
        <v>11.912137426077162</v>
      </c>
      <c r="N51" s="74">
        <f t="shared" si="20"/>
        <v>14.514687965344525</v>
      </c>
      <c r="O51" s="99">
        <f t="shared" si="7"/>
        <v>-2.6025505392673622</v>
      </c>
      <c r="Q51" s="54" t="s">
        <v>160</v>
      </c>
    </row>
    <row r="52" spans="1:17" s="1" customFormat="1" ht="15.75" x14ac:dyDescent="0.2">
      <c r="A52" s="101">
        <f t="shared" si="5"/>
        <v>259.3</v>
      </c>
      <c r="B52" s="205" t="s">
        <v>102</v>
      </c>
      <c r="C52" s="206">
        <v>278.30147829999999</v>
      </c>
      <c r="D52" s="131">
        <v>259.3</v>
      </c>
      <c r="E52" s="240">
        <f t="shared" si="6"/>
        <v>93.172340148507232</v>
      </c>
      <c r="F52" s="131">
        <v>240.4</v>
      </c>
      <c r="G52" s="99">
        <f t="shared" si="17"/>
        <v>18.900000000000006</v>
      </c>
      <c r="H52" s="301">
        <v>375</v>
      </c>
      <c r="I52" s="131">
        <v>490.1</v>
      </c>
      <c r="J52" s="291">
        <f t="shared" si="13"/>
        <v>130.69333333333336</v>
      </c>
      <c r="K52" s="240">
        <v>473.7</v>
      </c>
      <c r="L52" s="243">
        <f t="shared" si="18"/>
        <v>16.400000000000034</v>
      </c>
      <c r="M52" s="131">
        <f t="shared" si="19"/>
        <v>18.900887003470885</v>
      </c>
      <c r="N52" s="74">
        <f t="shared" si="20"/>
        <v>19.704658901830282</v>
      </c>
      <c r="O52" s="99">
        <f t="shared" si="7"/>
        <v>-0.80377189835939689</v>
      </c>
      <c r="Q52" s="54" t="s">
        <v>160</v>
      </c>
    </row>
    <row r="53" spans="1:17" s="13" customFormat="1" ht="15.75" x14ac:dyDescent="0.25">
      <c r="A53" s="101">
        <f t="shared" si="5"/>
        <v>1094.1880000000001</v>
      </c>
      <c r="B53" s="208" t="s">
        <v>31</v>
      </c>
      <c r="C53" s="209">
        <v>4724.6264662000003</v>
      </c>
      <c r="D53" s="130">
        <f>SUM(D54:D67)</f>
        <v>1094.1880000000001</v>
      </c>
      <c r="E53" s="241">
        <f t="shared" si="6"/>
        <v>23.159248838565887</v>
      </c>
      <c r="F53" s="24">
        <f>SUM(F54:F67)</f>
        <v>3707.6250000000005</v>
      </c>
      <c r="G53" s="140">
        <f>D53-F53</f>
        <v>-2613.4370000000004</v>
      </c>
      <c r="H53" s="237">
        <v>5283.7879999999996</v>
      </c>
      <c r="I53" s="130">
        <f>SUM(I54:I67)</f>
        <v>1588.7439999999999</v>
      </c>
      <c r="J53" s="241">
        <f t="shared" si="13"/>
        <v>30.068276774162779</v>
      </c>
      <c r="K53" s="241">
        <f>SUM(K54:K67)</f>
        <v>4468.3789999999999</v>
      </c>
      <c r="L53" s="245">
        <f t="shared" si="18"/>
        <v>-2879.6350000000002</v>
      </c>
      <c r="M53" s="130">
        <f t="shared" si="19"/>
        <v>14.51984485298687</v>
      </c>
      <c r="N53" s="21">
        <f>IF(F53&gt;0,K53/F53*10,"")</f>
        <v>12.051863389636221</v>
      </c>
      <c r="O53" s="140">
        <f t="shared" si="7"/>
        <v>2.4679814633506485</v>
      </c>
      <c r="Q53" s="54" t="s">
        <v>160</v>
      </c>
    </row>
    <row r="54" spans="1:17" s="17" customFormat="1" ht="15.75" x14ac:dyDescent="0.2">
      <c r="A54" s="101">
        <f t="shared" si="5"/>
        <v>112.22</v>
      </c>
      <c r="B54" s="210" t="s">
        <v>91</v>
      </c>
      <c r="C54" s="206">
        <v>302.89596999999998</v>
      </c>
      <c r="D54" s="131">
        <v>112.22</v>
      </c>
      <c r="E54" s="240">
        <f t="shared" si="6"/>
        <v>37.049023795199396</v>
      </c>
      <c r="F54" s="131">
        <v>246.37700000000001</v>
      </c>
      <c r="G54" s="99">
        <f t="shared" ref="G54:G67" si="21">IFERROR(D54-F54,"")</f>
        <v>-134.15700000000001</v>
      </c>
      <c r="H54" s="301">
        <v>335.5</v>
      </c>
      <c r="I54" s="131">
        <v>173.917</v>
      </c>
      <c r="J54" s="291">
        <f t="shared" si="13"/>
        <v>51.838152011922503</v>
      </c>
      <c r="K54" s="240">
        <v>299.226</v>
      </c>
      <c r="L54" s="243">
        <f t="shared" si="18"/>
        <v>-125.309</v>
      </c>
      <c r="M54" s="131">
        <f t="shared" si="19"/>
        <v>15.497861343788985</v>
      </c>
      <c r="N54" s="74">
        <f t="shared" ref="N54:N67" si="22">IFERROR(IF(F54&gt;0,K54/F54*10,""),"")</f>
        <v>12.145046006729523</v>
      </c>
      <c r="O54" s="99">
        <f t="shared" si="7"/>
        <v>3.3528153370594627</v>
      </c>
      <c r="Q54" s="54" t="s">
        <v>160</v>
      </c>
    </row>
    <row r="55" spans="1:17" s="1" customFormat="1" ht="15" hidden="1" customHeight="1" x14ac:dyDescent="0.2">
      <c r="A55" s="101" t="str">
        <f t="shared" si="5"/>
        <v>x</v>
      </c>
      <c r="B55" s="210" t="s">
        <v>92</v>
      </c>
      <c r="C55" s="206"/>
      <c r="D55" s="131">
        <v>0</v>
      </c>
      <c r="E55" s="240">
        <f t="shared" si="6"/>
        <v>0</v>
      </c>
      <c r="F55" s="131">
        <v>0</v>
      </c>
      <c r="G55" s="99">
        <f t="shared" si="21"/>
        <v>0</v>
      </c>
      <c r="H55" s="301"/>
      <c r="I55" s="131">
        <v>0</v>
      </c>
      <c r="J55" s="291" t="str">
        <f t="shared" si="13"/>
        <v/>
      </c>
      <c r="K55" s="240">
        <v>0</v>
      </c>
      <c r="L55" s="243">
        <f t="shared" si="18"/>
        <v>0</v>
      </c>
      <c r="M55" s="131" t="str">
        <f t="shared" si="19"/>
        <v/>
      </c>
      <c r="N55" s="74" t="str">
        <f t="shared" si="22"/>
        <v/>
      </c>
      <c r="O55" s="99" t="str">
        <f t="shared" si="7"/>
        <v/>
      </c>
      <c r="Q55" s="54" t="s">
        <v>160</v>
      </c>
    </row>
    <row r="56" spans="1:17" s="1" customFormat="1" ht="15.75" x14ac:dyDescent="0.2">
      <c r="A56" s="101">
        <f t="shared" si="5"/>
        <v>0.14499999999999999</v>
      </c>
      <c r="B56" s="210" t="s">
        <v>93</v>
      </c>
      <c r="C56" s="206">
        <v>8.1847999999999992</v>
      </c>
      <c r="D56" s="131">
        <v>0.14499999999999999</v>
      </c>
      <c r="E56" s="240">
        <f t="shared" si="6"/>
        <v>1.7715765809793764</v>
      </c>
      <c r="F56" s="131">
        <v>2.1869999999999998</v>
      </c>
      <c r="G56" s="99">
        <f t="shared" si="21"/>
        <v>-2.0419999999999998</v>
      </c>
      <c r="H56" s="301">
        <v>12</v>
      </c>
      <c r="I56" s="131">
        <v>0.252</v>
      </c>
      <c r="J56" s="291">
        <f t="shared" si="13"/>
        <v>2.1</v>
      </c>
      <c r="K56" s="240">
        <v>4.8869999999999996</v>
      </c>
      <c r="L56" s="243">
        <f t="shared" si="18"/>
        <v>-4.6349999999999998</v>
      </c>
      <c r="M56" s="131">
        <f t="shared" si="19"/>
        <v>17.379310344827587</v>
      </c>
      <c r="N56" s="74">
        <f t="shared" si="22"/>
        <v>22.345679012345681</v>
      </c>
      <c r="O56" s="99">
        <f t="shared" si="7"/>
        <v>-4.9663686675180934</v>
      </c>
      <c r="Q56" s="54" t="s">
        <v>160</v>
      </c>
    </row>
    <row r="57" spans="1:17" s="1" customFormat="1" ht="15.75" x14ac:dyDescent="0.2">
      <c r="A57" s="101">
        <f t="shared" si="5"/>
        <v>41.5</v>
      </c>
      <c r="B57" s="210" t="s">
        <v>94</v>
      </c>
      <c r="C57" s="206">
        <v>214.83503999999999</v>
      </c>
      <c r="D57" s="131">
        <v>41.5</v>
      </c>
      <c r="E57" s="240">
        <f t="shared" si="6"/>
        <v>19.317146774567128</v>
      </c>
      <c r="F57" s="131">
        <v>138.38300000000001</v>
      </c>
      <c r="G57" s="99">
        <f t="shared" si="21"/>
        <v>-96.88300000000001</v>
      </c>
      <c r="H57" s="301">
        <v>234</v>
      </c>
      <c r="I57" s="131">
        <v>80.900000000000006</v>
      </c>
      <c r="J57" s="291">
        <f t="shared" si="13"/>
        <v>34.572649572649574</v>
      </c>
      <c r="K57" s="240">
        <v>211.7</v>
      </c>
      <c r="L57" s="243">
        <f t="shared" si="18"/>
        <v>-130.79999999999998</v>
      </c>
      <c r="M57" s="131">
        <f t="shared" si="19"/>
        <v>19.493975903614459</v>
      </c>
      <c r="N57" s="74">
        <f t="shared" si="22"/>
        <v>15.298121879132552</v>
      </c>
      <c r="O57" s="99">
        <f t="shared" si="7"/>
        <v>4.1958540244819069</v>
      </c>
      <c r="Q57" s="54" t="s">
        <v>160</v>
      </c>
    </row>
    <row r="58" spans="1:17" s="1" customFormat="1" ht="15" hidden="1" customHeight="1" x14ac:dyDescent="0.2">
      <c r="A58" s="101" t="str">
        <f t="shared" si="5"/>
        <v>x</v>
      </c>
      <c r="B58" s="210" t="s">
        <v>57</v>
      </c>
      <c r="C58" s="206">
        <v>0.30559999999999998</v>
      </c>
      <c r="D58" s="131">
        <v>0</v>
      </c>
      <c r="E58" s="240">
        <f t="shared" si="6"/>
        <v>0</v>
      </c>
      <c r="F58" s="131">
        <v>0</v>
      </c>
      <c r="G58" s="99">
        <f t="shared" si="21"/>
        <v>0</v>
      </c>
      <c r="H58" s="301"/>
      <c r="I58" s="131">
        <v>0</v>
      </c>
      <c r="J58" s="291" t="str">
        <f t="shared" si="13"/>
        <v/>
      </c>
      <c r="K58" s="240">
        <v>0</v>
      </c>
      <c r="L58" s="243">
        <f t="shared" si="18"/>
        <v>0</v>
      </c>
      <c r="M58" s="131" t="str">
        <f t="shared" si="19"/>
        <v/>
      </c>
      <c r="N58" s="74" t="str">
        <f t="shared" si="22"/>
        <v/>
      </c>
      <c r="O58" s="99" t="str">
        <f t="shared" si="7"/>
        <v/>
      </c>
      <c r="Q58" s="54" t="s">
        <v>160</v>
      </c>
    </row>
    <row r="59" spans="1:17" s="1" customFormat="1" ht="15.75" x14ac:dyDescent="0.2">
      <c r="A59" s="101">
        <f t="shared" si="5"/>
        <v>0.13300000000000001</v>
      </c>
      <c r="B59" s="210" t="s">
        <v>32</v>
      </c>
      <c r="C59" s="206">
        <v>6.8032000000000004</v>
      </c>
      <c r="D59" s="131">
        <v>0.13300000000000001</v>
      </c>
      <c r="E59" s="240">
        <f t="shared" si="6"/>
        <v>1.9549623706491062</v>
      </c>
      <c r="F59" s="131">
        <v>1.671</v>
      </c>
      <c r="G59" s="99">
        <f t="shared" si="21"/>
        <v>-1.538</v>
      </c>
      <c r="H59" s="301">
        <v>6.4</v>
      </c>
      <c r="I59" s="131">
        <v>0.13400000000000001</v>
      </c>
      <c r="J59" s="291">
        <f t="shared" si="13"/>
        <v>2.09375</v>
      </c>
      <c r="K59" s="240">
        <v>2.35</v>
      </c>
      <c r="L59" s="243">
        <f t="shared" si="18"/>
        <v>-2.2160000000000002</v>
      </c>
      <c r="M59" s="131">
        <f t="shared" si="19"/>
        <v>10.075187969924812</v>
      </c>
      <c r="N59" s="74">
        <f t="shared" si="22"/>
        <v>14.063435068821066</v>
      </c>
      <c r="O59" s="99">
        <f t="shared" si="7"/>
        <v>-3.9882470988962542</v>
      </c>
      <c r="Q59" s="54" t="s">
        <v>160</v>
      </c>
    </row>
    <row r="60" spans="1:17" s="1" customFormat="1" ht="15" hidden="1" customHeight="1" x14ac:dyDescent="0.2">
      <c r="A60" s="101" t="str">
        <f t="shared" si="5"/>
        <v>x</v>
      </c>
      <c r="B60" s="210" t="s">
        <v>60</v>
      </c>
      <c r="C60" s="206"/>
      <c r="D60" s="131">
        <v>0</v>
      </c>
      <c r="E60" s="240">
        <f t="shared" si="6"/>
        <v>0</v>
      </c>
      <c r="F60" s="131">
        <v>0</v>
      </c>
      <c r="G60" s="99">
        <f t="shared" si="21"/>
        <v>0</v>
      </c>
      <c r="H60" s="301"/>
      <c r="I60" s="131">
        <v>0</v>
      </c>
      <c r="J60" s="291" t="str">
        <f t="shared" si="13"/>
        <v/>
      </c>
      <c r="K60" s="240">
        <v>0</v>
      </c>
      <c r="L60" s="243">
        <f t="shared" si="18"/>
        <v>0</v>
      </c>
      <c r="M60" s="131" t="str">
        <f t="shared" si="19"/>
        <v/>
      </c>
      <c r="N60" s="74" t="str">
        <f t="shared" si="22"/>
        <v/>
      </c>
      <c r="O60" s="99" t="str">
        <f t="shared" si="7"/>
        <v/>
      </c>
      <c r="Q60" s="54" t="s">
        <v>160</v>
      </c>
    </row>
    <row r="61" spans="1:17" s="1" customFormat="1" ht="15" hidden="1" customHeight="1" x14ac:dyDescent="0.2">
      <c r="A61" s="101" t="str">
        <f t="shared" si="5"/>
        <v>x</v>
      </c>
      <c r="B61" s="210" t="s">
        <v>33</v>
      </c>
      <c r="C61" s="206"/>
      <c r="D61" s="131">
        <v>0</v>
      </c>
      <c r="E61" s="240">
        <f t="shared" si="6"/>
        <v>0</v>
      </c>
      <c r="F61" s="131">
        <v>0</v>
      </c>
      <c r="G61" s="99">
        <f t="shared" si="21"/>
        <v>0</v>
      </c>
      <c r="H61" s="301">
        <v>0</v>
      </c>
      <c r="I61" s="131">
        <v>0</v>
      </c>
      <c r="J61" s="291" t="str">
        <f t="shared" si="13"/>
        <v/>
      </c>
      <c r="K61" s="240">
        <v>0</v>
      </c>
      <c r="L61" s="243">
        <f t="shared" si="18"/>
        <v>0</v>
      </c>
      <c r="M61" s="131" t="str">
        <f t="shared" si="19"/>
        <v/>
      </c>
      <c r="N61" s="74" t="str">
        <f t="shared" si="22"/>
        <v/>
      </c>
      <c r="O61" s="99" t="str">
        <f t="shared" si="7"/>
        <v/>
      </c>
      <c r="Q61" s="54" t="s">
        <v>160</v>
      </c>
    </row>
    <row r="62" spans="1:17" s="1" customFormat="1" ht="15.75" hidden="1" x14ac:dyDescent="0.2">
      <c r="A62" s="101" t="str">
        <f t="shared" si="5"/>
        <v>x</v>
      </c>
      <c r="B62" s="210" t="s">
        <v>95</v>
      </c>
      <c r="C62" s="206">
        <v>5.7023000000000001</v>
      </c>
      <c r="D62" s="131">
        <v>0</v>
      </c>
      <c r="E62" s="240">
        <f t="shared" si="6"/>
        <v>0</v>
      </c>
      <c r="F62" s="131">
        <v>6.5350000000000001</v>
      </c>
      <c r="G62" s="99">
        <f t="shared" si="21"/>
        <v>-6.5350000000000001</v>
      </c>
      <c r="H62" s="301">
        <v>3.8</v>
      </c>
      <c r="I62" s="131">
        <v>0</v>
      </c>
      <c r="J62" s="291">
        <f t="shared" si="13"/>
        <v>0</v>
      </c>
      <c r="K62" s="240">
        <v>7.8280000000000003</v>
      </c>
      <c r="L62" s="243">
        <f t="shared" si="18"/>
        <v>-7.8280000000000003</v>
      </c>
      <c r="M62" s="131" t="str">
        <f t="shared" si="19"/>
        <v/>
      </c>
      <c r="N62" s="74">
        <f t="shared" si="22"/>
        <v>11.97857689364958</v>
      </c>
      <c r="O62" s="99" t="str">
        <f t="shared" si="7"/>
        <v/>
      </c>
      <c r="Q62" s="54" t="s">
        <v>160</v>
      </c>
    </row>
    <row r="63" spans="1:17" s="1" customFormat="1" ht="15.75" x14ac:dyDescent="0.2">
      <c r="A63" s="101">
        <f t="shared" si="5"/>
        <v>411.9</v>
      </c>
      <c r="B63" s="210" t="s">
        <v>34</v>
      </c>
      <c r="C63" s="206">
        <v>1247.2570000000001</v>
      </c>
      <c r="D63" s="131">
        <v>411.9</v>
      </c>
      <c r="E63" s="240">
        <f t="shared" si="6"/>
        <v>33.024468894542181</v>
      </c>
      <c r="F63" s="131">
        <v>941.6</v>
      </c>
      <c r="G63" s="99">
        <f t="shared" si="21"/>
        <v>-529.70000000000005</v>
      </c>
      <c r="H63" s="301">
        <v>1053</v>
      </c>
      <c r="I63" s="131">
        <v>504.8</v>
      </c>
      <c r="J63" s="291">
        <f t="shared" si="13"/>
        <v>47.939221272554605</v>
      </c>
      <c r="K63" s="240">
        <v>847.7</v>
      </c>
      <c r="L63" s="243">
        <f t="shared" si="18"/>
        <v>-342.90000000000003</v>
      </c>
      <c r="M63" s="131">
        <f t="shared" si="19"/>
        <v>12.255401796552563</v>
      </c>
      <c r="N63" s="74">
        <f t="shared" si="22"/>
        <v>9.0027612574341553</v>
      </c>
      <c r="O63" s="99">
        <f t="shared" si="7"/>
        <v>3.2526405391184081</v>
      </c>
      <c r="Q63" s="54" t="s">
        <v>160</v>
      </c>
    </row>
    <row r="64" spans="1:17" s="1" customFormat="1" ht="15.75" x14ac:dyDescent="0.2">
      <c r="A64" s="101">
        <f t="shared" si="5"/>
        <v>54.7</v>
      </c>
      <c r="B64" s="210" t="s">
        <v>35</v>
      </c>
      <c r="C64" s="206">
        <v>329.04757000000001</v>
      </c>
      <c r="D64" s="131">
        <v>54.7</v>
      </c>
      <c r="E64" s="240">
        <f t="shared" si="6"/>
        <v>16.623736197170519</v>
      </c>
      <c r="F64" s="131">
        <v>278.5</v>
      </c>
      <c r="G64" s="99">
        <f t="shared" si="21"/>
        <v>-223.8</v>
      </c>
      <c r="H64" s="301">
        <v>510</v>
      </c>
      <c r="I64" s="131">
        <v>115.4</v>
      </c>
      <c r="J64" s="291">
        <f t="shared" si="13"/>
        <v>22.627450980392158</v>
      </c>
      <c r="K64" s="240">
        <v>516.6</v>
      </c>
      <c r="L64" s="243">
        <f t="shared" si="18"/>
        <v>-401.20000000000005</v>
      </c>
      <c r="M64" s="131">
        <f t="shared" si="19"/>
        <v>21.096892138939669</v>
      </c>
      <c r="N64" s="74">
        <f t="shared" si="22"/>
        <v>18.549371633752244</v>
      </c>
      <c r="O64" s="99">
        <f t="shared" si="7"/>
        <v>2.5475205051874248</v>
      </c>
      <c r="Q64" s="54" t="s">
        <v>160</v>
      </c>
    </row>
    <row r="65" spans="1:17" s="1" customFormat="1" ht="15.75" x14ac:dyDescent="0.2">
      <c r="A65" s="101">
        <f t="shared" si="5"/>
        <v>157.9</v>
      </c>
      <c r="B65" s="205" t="s">
        <v>36</v>
      </c>
      <c r="C65" s="206">
        <v>754.73125000000005</v>
      </c>
      <c r="D65" s="131">
        <v>157.9</v>
      </c>
      <c r="E65" s="240">
        <f t="shared" si="6"/>
        <v>20.921354455642323</v>
      </c>
      <c r="F65" s="131">
        <v>688</v>
      </c>
      <c r="G65" s="99">
        <f t="shared" si="21"/>
        <v>-530.1</v>
      </c>
      <c r="H65" s="301">
        <v>950</v>
      </c>
      <c r="I65" s="131">
        <v>234.3</v>
      </c>
      <c r="J65" s="291">
        <f t="shared" si="13"/>
        <v>24.663157894736841</v>
      </c>
      <c r="K65" s="240">
        <v>870.3</v>
      </c>
      <c r="L65" s="243">
        <f t="shared" si="18"/>
        <v>-636</v>
      </c>
      <c r="M65" s="131">
        <f t="shared" si="19"/>
        <v>14.838505383153894</v>
      </c>
      <c r="N65" s="74">
        <f t="shared" si="22"/>
        <v>12.649709302325579</v>
      </c>
      <c r="O65" s="99">
        <f t="shared" si="7"/>
        <v>2.1887960808283147</v>
      </c>
      <c r="Q65" s="54" t="s">
        <v>160</v>
      </c>
    </row>
    <row r="66" spans="1:17" s="1" customFormat="1" ht="15.75" x14ac:dyDescent="0.2">
      <c r="A66" s="101">
        <f t="shared" si="5"/>
        <v>274.584</v>
      </c>
      <c r="B66" s="210" t="s">
        <v>37</v>
      </c>
      <c r="C66" s="206">
        <v>1560.2118362000001</v>
      </c>
      <c r="D66" s="131">
        <v>274.584</v>
      </c>
      <c r="E66" s="240">
        <f t="shared" si="6"/>
        <v>17.599148630276236</v>
      </c>
      <c r="F66" s="131">
        <v>1172.5930000000001</v>
      </c>
      <c r="G66" s="99">
        <f t="shared" si="21"/>
        <v>-898.00900000000001</v>
      </c>
      <c r="H66" s="301">
        <v>1850.5</v>
      </c>
      <c r="I66" s="131">
        <v>405.14600000000002</v>
      </c>
      <c r="J66" s="291">
        <f t="shared" si="13"/>
        <v>21.893866522561471</v>
      </c>
      <c r="K66" s="240">
        <v>1341.614</v>
      </c>
      <c r="L66" s="243">
        <f t="shared" si="18"/>
        <v>-936.46800000000007</v>
      </c>
      <c r="M66" s="131">
        <f t="shared" si="19"/>
        <v>14.754901960784315</v>
      </c>
      <c r="N66" s="74">
        <f t="shared" si="22"/>
        <v>11.441429379162249</v>
      </c>
      <c r="O66" s="99">
        <f t="shared" si="7"/>
        <v>3.3134725816220651</v>
      </c>
      <c r="Q66" s="54" t="s">
        <v>160</v>
      </c>
    </row>
    <row r="67" spans="1:17" s="1" customFormat="1" ht="15.75" x14ac:dyDescent="0.2">
      <c r="A67" s="101">
        <f t="shared" si="5"/>
        <v>41.106000000000002</v>
      </c>
      <c r="B67" s="210" t="s">
        <v>38</v>
      </c>
      <c r="C67" s="206">
        <v>294.65190000000001</v>
      </c>
      <c r="D67" s="131">
        <v>41.106000000000002</v>
      </c>
      <c r="E67" s="240">
        <f t="shared" si="6"/>
        <v>13.950699113089037</v>
      </c>
      <c r="F67" s="131">
        <v>231.779</v>
      </c>
      <c r="G67" s="99">
        <f t="shared" si="21"/>
        <v>-190.673</v>
      </c>
      <c r="H67" s="301">
        <v>328.58800000000002</v>
      </c>
      <c r="I67" s="131">
        <v>73.894999999999996</v>
      </c>
      <c r="J67" s="291">
        <f t="shared" si="13"/>
        <v>22.488648398602503</v>
      </c>
      <c r="K67" s="240">
        <v>366.17399999999998</v>
      </c>
      <c r="L67" s="243">
        <f t="shared" si="18"/>
        <v>-292.279</v>
      </c>
      <c r="M67" s="131">
        <f t="shared" si="19"/>
        <v>17.976694399844305</v>
      </c>
      <c r="N67" s="74">
        <f t="shared" si="22"/>
        <v>15.798411417772964</v>
      </c>
      <c r="O67" s="99">
        <f t="shared" si="7"/>
        <v>2.178282982071341</v>
      </c>
      <c r="Q67" s="54" t="s">
        <v>160</v>
      </c>
    </row>
    <row r="68" spans="1:17" s="13" customFormat="1" ht="15.75" x14ac:dyDescent="0.25">
      <c r="A68" s="101">
        <f t="shared" si="5"/>
        <v>81.302999999999997</v>
      </c>
      <c r="B68" s="211" t="s">
        <v>138</v>
      </c>
      <c r="C68" s="209">
        <v>195.02330000000001</v>
      </c>
      <c r="D68" s="132">
        <f>SUM(D69:D74)</f>
        <v>81.302999999999997</v>
      </c>
      <c r="E68" s="241">
        <f t="shared" si="6"/>
        <v>41.688864868966938</v>
      </c>
      <c r="F68" s="229">
        <f>SUM(F69:F74)</f>
        <v>81.466999999999999</v>
      </c>
      <c r="G68" s="25">
        <f>D68-F68</f>
        <v>-0.16400000000000148</v>
      </c>
      <c r="H68" s="303">
        <v>190.3</v>
      </c>
      <c r="I68" s="228">
        <f>SUM(I69:I74)</f>
        <v>113.95400000000001</v>
      </c>
      <c r="J68" s="340">
        <f t="shared" si="13"/>
        <v>59.881240147136104</v>
      </c>
      <c r="K68" s="21">
        <f>SUM(K69:K74)</f>
        <v>77.787999999999997</v>
      </c>
      <c r="L68" s="233">
        <f>I68-K68</f>
        <v>36.166000000000011</v>
      </c>
      <c r="M68" s="24">
        <f>IF(D68&gt;0,I68/D68*10,"")</f>
        <v>14.015964970542294</v>
      </c>
      <c r="N68" s="21">
        <f>IF(F68&gt;0,K68/F68*10,"")</f>
        <v>9.5484061030846838</v>
      </c>
      <c r="O68" s="140">
        <f t="shared" si="7"/>
        <v>4.4675588674576101</v>
      </c>
      <c r="Q68" s="54" t="s">
        <v>160</v>
      </c>
    </row>
    <row r="69" spans="1:17" s="1" customFormat="1" ht="15.75" x14ac:dyDescent="0.2">
      <c r="A69" s="101">
        <f t="shared" si="5"/>
        <v>27.103000000000002</v>
      </c>
      <c r="B69" s="210" t="s">
        <v>96</v>
      </c>
      <c r="C69" s="206">
        <v>41.517299999999999</v>
      </c>
      <c r="D69" s="131">
        <v>27.103000000000002</v>
      </c>
      <c r="E69" s="240">
        <f t="shared" si="6"/>
        <v>65.281220117878576</v>
      </c>
      <c r="F69" s="131">
        <v>18.454000000000001</v>
      </c>
      <c r="G69" s="99">
        <f t="shared" ref="G69:G74" si="23">IFERROR(D69-F69,"")</f>
        <v>8.6490000000000009</v>
      </c>
      <c r="H69" s="301">
        <v>39.1</v>
      </c>
      <c r="I69" s="131">
        <v>67.054000000000002</v>
      </c>
      <c r="J69" s="291">
        <f t="shared" ref="J69:J100" si="24">IFERROR(I69/H69*100,"")</f>
        <v>171.49360613810742</v>
      </c>
      <c r="K69" s="240">
        <v>16.864999999999998</v>
      </c>
      <c r="L69" s="243">
        <f t="shared" ref="L69:L74" si="25">IFERROR(I69-K69,"")</f>
        <v>50.189000000000007</v>
      </c>
      <c r="M69" s="131">
        <f t="shared" ref="M69:M74" si="26">IFERROR(IF(D69&gt;0,I69/D69*10,""),"")</f>
        <v>24.740434638231928</v>
      </c>
      <c r="N69" s="74">
        <f t="shared" ref="N69:N74" si="27">IFERROR(IF(F69&gt;0,K69/F69*10,""),"")</f>
        <v>9.1389400671941026</v>
      </c>
      <c r="O69" s="99">
        <f t="shared" si="7"/>
        <v>15.601494571037826</v>
      </c>
      <c r="Q69" s="54" t="s">
        <v>160</v>
      </c>
    </row>
    <row r="70" spans="1:17" s="1" customFormat="1" ht="15" hidden="1" customHeight="1" x14ac:dyDescent="0.2">
      <c r="A70" s="101" t="str">
        <f t="shared" ref="A70:A101" si="28">IF(OR(D70="",D70=0),"x",D70)</f>
        <v>x</v>
      </c>
      <c r="B70" s="212" t="s">
        <v>39</v>
      </c>
      <c r="C70" s="206">
        <v>0.89</v>
      </c>
      <c r="D70" s="131">
        <v>0</v>
      </c>
      <c r="E70" s="240">
        <f t="shared" ref="E70:E101" si="29">IFERROR(D70/C70*100,0)</f>
        <v>0</v>
      </c>
      <c r="F70" s="131">
        <v>0</v>
      </c>
      <c r="G70" s="99">
        <f t="shared" si="23"/>
        <v>0</v>
      </c>
      <c r="H70" s="301">
        <v>0.9</v>
      </c>
      <c r="I70" s="131">
        <v>0</v>
      </c>
      <c r="J70" s="291">
        <f t="shared" si="24"/>
        <v>0</v>
      </c>
      <c r="K70" s="240">
        <v>0</v>
      </c>
      <c r="L70" s="243">
        <f t="shared" si="25"/>
        <v>0</v>
      </c>
      <c r="M70" s="131" t="str">
        <f t="shared" si="26"/>
        <v/>
      </c>
      <c r="N70" s="74" t="str">
        <f t="shared" si="27"/>
        <v/>
      </c>
      <c r="O70" s="99" t="str">
        <f t="shared" si="7"/>
        <v/>
      </c>
      <c r="Q70" s="54" t="s">
        <v>160</v>
      </c>
    </row>
    <row r="71" spans="1:17" s="1" customFormat="1" ht="15" hidden="1" customHeight="1" x14ac:dyDescent="0.2">
      <c r="A71" s="101" t="str">
        <f t="shared" si="28"/>
        <v>x</v>
      </c>
      <c r="B71" s="210" t="s">
        <v>40</v>
      </c>
      <c r="C71" s="206">
        <v>0.182</v>
      </c>
      <c r="D71" s="131">
        <v>0</v>
      </c>
      <c r="E71" s="240">
        <f t="shared" si="29"/>
        <v>0</v>
      </c>
      <c r="F71" s="131">
        <v>1.2999999999999999E-2</v>
      </c>
      <c r="G71" s="99">
        <f t="shared" si="23"/>
        <v>-1.2999999999999999E-2</v>
      </c>
      <c r="H71" s="301"/>
      <c r="I71" s="131">
        <v>0</v>
      </c>
      <c r="J71" s="291" t="str">
        <f t="shared" si="24"/>
        <v/>
      </c>
      <c r="K71" s="240">
        <v>2.3E-2</v>
      </c>
      <c r="L71" s="243">
        <f t="shared" si="25"/>
        <v>-2.3E-2</v>
      </c>
      <c r="M71" s="131" t="str">
        <f t="shared" si="26"/>
        <v/>
      </c>
      <c r="N71" s="74">
        <f t="shared" si="27"/>
        <v>17.692307692307693</v>
      </c>
      <c r="O71" s="99" t="str">
        <f t="shared" si="7"/>
        <v/>
      </c>
      <c r="Q71" s="54" t="s">
        <v>160</v>
      </c>
    </row>
    <row r="72" spans="1:17" s="1" customFormat="1" ht="15" hidden="1" customHeight="1" x14ac:dyDescent="0.2">
      <c r="A72" s="101" t="str">
        <f t="shared" si="28"/>
        <v>x</v>
      </c>
      <c r="B72" s="210" t="s">
        <v>136</v>
      </c>
      <c r="C72" s="206">
        <v>0.182</v>
      </c>
      <c r="D72" s="131" t="s">
        <v>136</v>
      </c>
      <c r="E72" s="240">
        <f t="shared" si="29"/>
        <v>0</v>
      </c>
      <c r="F72" s="131" t="s">
        <v>136</v>
      </c>
      <c r="G72" s="99" t="str">
        <f t="shared" si="23"/>
        <v/>
      </c>
      <c r="H72" s="301"/>
      <c r="I72" s="131" t="s">
        <v>136</v>
      </c>
      <c r="J72" s="291" t="str">
        <f t="shared" si="24"/>
        <v/>
      </c>
      <c r="K72" s="240" t="s">
        <v>136</v>
      </c>
      <c r="L72" s="243" t="str">
        <f t="shared" si="25"/>
        <v/>
      </c>
      <c r="M72" s="131" t="str">
        <f t="shared" si="26"/>
        <v/>
      </c>
      <c r="N72" s="74" t="str">
        <f t="shared" si="27"/>
        <v/>
      </c>
      <c r="O72" s="99" t="str">
        <f t="shared" ref="O72:O101" si="30">IFERROR(M72-N72,"")</f>
        <v/>
      </c>
      <c r="Q72" s="54" t="s">
        <v>160</v>
      </c>
    </row>
    <row r="73" spans="1:17" s="1" customFormat="1" ht="15" hidden="1" customHeight="1" x14ac:dyDescent="0.2">
      <c r="A73" s="101" t="str">
        <f t="shared" si="28"/>
        <v>x</v>
      </c>
      <c r="B73" s="210" t="s">
        <v>136</v>
      </c>
      <c r="C73" s="206"/>
      <c r="D73" s="131" t="s">
        <v>136</v>
      </c>
      <c r="E73" s="240">
        <f t="shared" si="29"/>
        <v>0</v>
      </c>
      <c r="F73" s="131" t="s">
        <v>136</v>
      </c>
      <c r="G73" s="99" t="str">
        <f t="shared" si="23"/>
        <v/>
      </c>
      <c r="H73" s="301"/>
      <c r="I73" s="131" t="s">
        <v>136</v>
      </c>
      <c r="J73" s="291" t="str">
        <f t="shared" si="24"/>
        <v/>
      </c>
      <c r="K73" s="240" t="s">
        <v>136</v>
      </c>
      <c r="L73" s="243" t="str">
        <f t="shared" si="25"/>
        <v/>
      </c>
      <c r="M73" s="131" t="str">
        <f t="shared" si="26"/>
        <v/>
      </c>
      <c r="N73" s="74" t="str">
        <f t="shared" si="27"/>
        <v/>
      </c>
      <c r="O73" s="99" t="str">
        <f t="shared" si="30"/>
        <v/>
      </c>
      <c r="Q73" s="54" t="s">
        <v>160</v>
      </c>
    </row>
    <row r="74" spans="1:17" s="1" customFormat="1" ht="15.75" x14ac:dyDescent="0.2">
      <c r="A74" s="101">
        <f t="shared" si="28"/>
        <v>54.2</v>
      </c>
      <c r="B74" s="210" t="s">
        <v>41</v>
      </c>
      <c r="C74" s="206">
        <v>152.434</v>
      </c>
      <c r="D74" s="131">
        <v>54.2</v>
      </c>
      <c r="E74" s="240">
        <f t="shared" si="29"/>
        <v>35.556371938019076</v>
      </c>
      <c r="F74" s="131">
        <v>63</v>
      </c>
      <c r="G74" s="99">
        <f t="shared" si="23"/>
        <v>-8.7999999999999972</v>
      </c>
      <c r="H74" s="301">
        <v>150.30000000000001</v>
      </c>
      <c r="I74" s="131">
        <v>46.9</v>
      </c>
      <c r="J74" s="291">
        <f t="shared" si="24"/>
        <v>31.204258150365931</v>
      </c>
      <c r="K74" s="240">
        <v>60.9</v>
      </c>
      <c r="L74" s="243">
        <f t="shared" si="25"/>
        <v>-14</v>
      </c>
      <c r="M74" s="131">
        <f t="shared" si="26"/>
        <v>8.6531365313653126</v>
      </c>
      <c r="N74" s="74">
        <f t="shared" si="27"/>
        <v>9.6666666666666661</v>
      </c>
      <c r="O74" s="99">
        <f t="shared" si="30"/>
        <v>-1.0135301353013535</v>
      </c>
      <c r="Q74" s="54" t="s">
        <v>160</v>
      </c>
    </row>
    <row r="75" spans="1:17" s="13" customFormat="1" ht="15.75" x14ac:dyDescent="0.25">
      <c r="A75" s="101">
        <f t="shared" si="28"/>
        <v>663.2170000000001</v>
      </c>
      <c r="B75" s="208" t="s">
        <v>42</v>
      </c>
      <c r="C75" s="209">
        <v>826.62005999999997</v>
      </c>
      <c r="D75" s="228">
        <f>SUM(D76:D88)</f>
        <v>663.2170000000001</v>
      </c>
      <c r="E75" s="241">
        <f t="shared" si="29"/>
        <v>80.232386327522718</v>
      </c>
      <c r="F75" s="24">
        <f>SUM(F76:F88)</f>
        <v>270.346</v>
      </c>
      <c r="G75" s="140">
        <f>D75-F75</f>
        <v>392.87100000000009</v>
      </c>
      <c r="H75" s="237">
        <v>818.97771999999998</v>
      </c>
      <c r="I75" s="130">
        <f>SUM(I76:I88)</f>
        <v>772.15</v>
      </c>
      <c r="J75" s="241">
        <f t="shared" si="24"/>
        <v>94.282174123125102</v>
      </c>
      <c r="K75" s="241">
        <f>SUM(K76:K88)</f>
        <v>311.67699999999996</v>
      </c>
      <c r="L75" s="146">
        <f>I75-K75</f>
        <v>460.47300000000001</v>
      </c>
      <c r="M75" s="24">
        <f>IF(D75&gt;0,I75/D75*10,"")</f>
        <v>11.642494085646174</v>
      </c>
      <c r="N75" s="21">
        <f>IF(F75&gt;0,K75/F75*10,"")</f>
        <v>11.528818625021266</v>
      </c>
      <c r="O75" s="140">
        <f t="shared" si="30"/>
        <v>0.11367546062490774</v>
      </c>
      <c r="Q75" s="54" t="s">
        <v>160</v>
      </c>
    </row>
    <row r="76" spans="1:17" s="1" customFormat="1" ht="15" hidden="1" customHeight="1" x14ac:dyDescent="0.2">
      <c r="A76" s="101" t="str">
        <f t="shared" si="28"/>
        <v>x</v>
      </c>
      <c r="B76" s="210" t="s">
        <v>139</v>
      </c>
      <c r="C76" s="206"/>
      <c r="D76" s="131">
        <v>0</v>
      </c>
      <c r="E76" s="240">
        <f t="shared" si="29"/>
        <v>0</v>
      </c>
      <c r="F76" s="131">
        <v>0</v>
      </c>
      <c r="G76" s="99">
        <f t="shared" ref="G76:G88" si="31">IFERROR(D76-F76,"")</f>
        <v>0</v>
      </c>
      <c r="H76" s="301"/>
      <c r="I76" s="131">
        <v>0</v>
      </c>
      <c r="J76" s="291" t="str">
        <f t="shared" si="24"/>
        <v/>
      </c>
      <c r="K76" s="240">
        <v>0</v>
      </c>
      <c r="L76" s="243">
        <f t="shared" ref="L76:L88" si="32">IFERROR(I76-K76,"")</f>
        <v>0</v>
      </c>
      <c r="M76" s="131" t="str">
        <f t="shared" ref="M76:M88" si="33">IFERROR(IF(D76&gt;0,I76/D76*10,""),"")</f>
        <v/>
      </c>
      <c r="N76" s="74" t="str">
        <f t="shared" ref="N76:N88" si="34">IFERROR(IF(F76&gt;0,K76/F76*10,""),"")</f>
        <v/>
      </c>
      <c r="O76" s="99" t="str">
        <f t="shared" si="30"/>
        <v/>
      </c>
      <c r="Q76" s="54" t="s">
        <v>161</v>
      </c>
    </row>
    <row r="77" spans="1:17" s="1" customFormat="1" ht="15" hidden="1" customHeight="1" x14ac:dyDescent="0.2">
      <c r="A77" s="101" t="str">
        <f t="shared" si="28"/>
        <v>x</v>
      </c>
      <c r="B77" s="210" t="s">
        <v>140</v>
      </c>
      <c r="C77" s="206"/>
      <c r="D77" s="131">
        <v>0</v>
      </c>
      <c r="E77" s="240">
        <f t="shared" si="29"/>
        <v>0</v>
      </c>
      <c r="F77" s="131">
        <v>0</v>
      </c>
      <c r="G77" s="99">
        <f t="shared" si="31"/>
        <v>0</v>
      </c>
      <c r="H77" s="301"/>
      <c r="I77" s="131">
        <v>0</v>
      </c>
      <c r="J77" s="291" t="str">
        <f t="shared" si="24"/>
        <v/>
      </c>
      <c r="K77" s="240">
        <v>0</v>
      </c>
      <c r="L77" s="243">
        <f t="shared" si="32"/>
        <v>0</v>
      </c>
      <c r="M77" s="131" t="str">
        <f t="shared" si="33"/>
        <v/>
      </c>
      <c r="N77" s="74" t="str">
        <f t="shared" si="34"/>
        <v/>
      </c>
      <c r="O77" s="99" t="str">
        <f t="shared" si="30"/>
        <v/>
      </c>
      <c r="Q77" s="54" t="s">
        <v>160</v>
      </c>
    </row>
    <row r="78" spans="1:17" s="1" customFormat="1" ht="15" hidden="1" customHeight="1" x14ac:dyDescent="0.2">
      <c r="A78" s="101" t="str">
        <f t="shared" si="28"/>
        <v>x</v>
      </c>
      <c r="B78" s="210" t="s">
        <v>141</v>
      </c>
      <c r="C78" s="206">
        <v>0.58299999999999996</v>
      </c>
      <c r="D78" s="131">
        <v>0</v>
      </c>
      <c r="E78" s="240">
        <f t="shared" si="29"/>
        <v>0</v>
      </c>
      <c r="F78" s="131">
        <v>0</v>
      </c>
      <c r="G78" s="99">
        <f t="shared" si="31"/>
        <v>0</v>
      </c>
      <c r="H78" s="301">
        <v>0.4</v>
      </c>
      <c r="I78" s="131">
        <v>0</v>
      </c>
      <c r="J78" s="291">
        <f t="shared" si="24"/>
        <v>0</v>
      </c>
      <c r="K78" s="240">
        <v>0</v>
      </c>
      <c r="L78" s="243">
        <f t="shared" si="32"/>
        <v>0</v>
      </c>
      <c r="M78" s="131" t="str">
        <f t="shared" si="33"/>
        <v/>
      </c>
      <c r="N78" s="74" t="str">
        <f t="shared" si="34"/>
        <v/>
      </c>
      <c r="O78" s="99" t="str">
        <f t="shared" si="30"/>
        <v/>
      </c>
      <c r="Q78" s="54" t="s">
        <v>160</v>
      </c>
    </row>
    <row r="79" spans="1:17" s="1" customFormat="1" ht="15.75" x14ac:dyDescent="0.2">
      <c r="A79" s="101">
        <f t="shared" si="28"/>
        <v>628.20000000000005</v>
      </c>
      <c r="B79" s="210" t="s">
        <v>43</v>
      </c>
      <c r="C79" s="206">
        <v>758.24015999999995</v>
      </c>
      <c r="D79" s="131">
        <v>628.20000000000005</v>
      </c>
      <c r="E79" s="240">
        <f t="shared" si="29"/>
        <v>82.849739850234272</v>
      </c>
      <c r="F79" s="131">
        <v>256.89999999999998</v>
      </c>
      <c r="G79" s="99">
        <f t="shared" si="31"/>
        <v>371.30000000000007</v>
      </c>
      <c r="H79" s="301">
        <v>753.6</v>
      </c>
      <c r="I79" s="131">
        <v>734.9</v>
      </c>
      <c r="J79" s="291">
        <f t="shared" si="24"/>
        <v>97.518577494692138</v>
      </c>
      <c r="K79" s="240">
        <v>292.8</v>
      </c>
      <c r="L79" s="243">
        <f t="shared" si="32"/>
        <v>442.09999999999997</v>
      </c>
      <c r="M79" s="131">
        <f t="shared" si="33"/>
        <v>11.698503661254376</v>
      </c>
      <c r="N79" s="74">
        <f t="shared" si="34"/>
        <v>11.397430906967694</v>
      </c>
      <c r="O79" s="99">
        <f t="shared" si="30"/>
        <v>0.30107275428668245</v>
      </c>
      <c r="Q79" s="54" t="s">
        <v>160</v>
      </c>
    </row>
    <row r="80" spans="1:17" s="1" customFormat="1" ht="15.75" x14ac:dyDescent="0.2">
      <c r="A80" s="101">
        <f t="shared" si="28"/>
        <v>7.0000000000000007E-2</v>
      </c>
      <c r="B80" s="210" t="s">
        <v>44</v>
      </c>
      <c r="C80" s="206">
        <v>0.17169999999999999</v>
      </c>
      <c r="D80" s="131">
        <v>7.0000000000000007E-2</v>
      </c>
      <c r="E80" s="240">
        <f t="shared" si="29"/>
        <v>40.768782760629009</v>
      </c>
      <c r="F80" s="131">
        <v>0</v>
      </c>
      <c r="G80" s="99">
        <f t="shared" si="31"/>
        <v>7.0000000000000007E-2</v>
      </c>
      <c r="H80" s="301">
        <v>0.13272000000000003</v>
      </c>
      <c r="I80" s="131">
        <v>0.2</v>
      </c>
      <c r="J80" s="291">
        <f t="shared" si="24"/>
        <v>150.69318866787219</v>
      </c>
      <c r="K80" s="240">
        <v>0</v>
      </c>
      <c r="L80" s="243">
        <f t="shared" si="32"/>
        <v>0.2</v>
      </c>
      <c r="M80" s="131">
        <f t="shared" si="33"/>
        <v>28.571428571428573</v>
      </c>
      <c r="N80" s="74" t="str">
        <f t="shared" si="34"/>
        <v/>
      </c>
      <c r="O80" s="99" t="str">
        <f t="shared" si="30"/>
        <v/>
      </c>
      <c r="Q80" s="54" t="s">
        <v>160</v>
      </c>
    </row>
    <row r="81" spans="1:17" s="1" customFormat="1" ht="15" hidden="1" customHeight="1" x14ac:dyDescent="0.2">
      <c r="A81" s="101" t="str">
        <f t="shared" si="28"/>
        <v>x</v>
      </c>
      <c r="B81" s="210" t="s">
        <v>136</v>
      </c>
      <c r="C81" s="206"/>
      <c r="D81" s="131" t="s">
        <v>136</v>
      </c>
      <c r="E81" s="240">
        <f t="shared" si="29"/>
        <v>0</v>
      </c>
      <c r="F81" s="131" t="s">
        <v>136</v>
      </c>
      <c r="G81" s="99" t="str">
        <f t="shared" si="31"/>
        <v/>
      </c>
      <c r="H81" s="301"/>
      <c r="I81" s="131" t="s">
        <v>136</v>
      </c>
      <c r="J81" s="291" t="str">
        <f t="shared" si="24"/>
        <v/>
      </c>
      <c r="K81" s="240" t="s">
        <v>136</v>
      </c>
      <c r="L81" s="243" t="str">
        <f t="shared" si="32"/>
        <v/>
      </c>
      <c r="M81" s="131" t="str">
        <f t="shared" si="33"/>
        <v/>
      </c>
      <c r="N81" s="74" t="str">
        <f t="shared" si="34"/>
        <v/>
      </c>
      <c r="O81" s="99" t="str">
        <f t="shared" si="30"/>
        <v/>
      </c>
      <c r="Q81" s="54" t="s">
        <v>160</v>
      </c>
    </row>
    <row r="82" spans="1:17" s="1" customFormat="1" ht="15" hidden="1" customHeight="1" x14ac:dyDescent="0.2">
      <c r="A82" s="101" t="str">
        <f t="shared" si="28"/>
        <v>x</v>
      </c>
      <c r="B82" s="210" t="s">
        <v>136</v>
      </c>
      <c r="C82" s="206"/>
      <c r="D82" s="131" t="s">
        <v>136</v>
      </c>
      <c r="E82" s="240">
        <f t="shared" si="29"/>
        <v>0</v>
      </c>
      <c r="F82" s="131" t="s">
        <v>136</v>
      </c>
      <c r="G82" s="99" t="str">
        <f t="shared" si="31"/>
        <v/>
      </c>
      <c r="H82" s="301"/>
      <c r="I82" s="131" t="s">
        <v>136</v>
      </c>
      <c r="J82" s="291" t="str">
        <f t="shared" si="24"/>
        <v/>
      </c>
      <c r="K82" s="240" t="s">
        <v>136</v>
      </c>
      <c r="L82" s="243" t="str">
        <f t="shared" si="32"/>
        <v/>
      </c>
      <c r="M82" s="131" t="str">
        <f t="shared" si="33"/>
        <v/>
      </c>
      <c r="N82" s="74" t="str">
        <f t="shared" si="34"/>
        <v/>
      </c>
      <c r="O82" s="99" t="str">
        <f t="shared" si="30"/>
        <v/>
      </c>
      <c r="Q82" s="54" t="s">
        <v>160</v>
      </c>
    </row>
    <row r="83" spans="1:17" s="1" customFormat="1" ht="15" hidden="1" customHeight="1" x14ac:dyDescent="0.2">
      <c r="A83" s="101" t="str">
        <f t="shared" si="28"/>
        <v>x</v>
      </c>
      <c r="B83" s="210" t="s">
        <v>45</v>
      </c>
      <c r="C83" s="206"/>
      <c r="D83" s="131">
        <v>0</v>
      </c>
      <c r="E83" s="240">
        <f t="shared" si="29"/>
        <v>0</v>
      </c>
      <c r="F83" s="131">
        <v>0</v>
      </c>
      <c r="G83" s="99">
        <f t="shared" si="31"/>
        <v>0</v>
      </c>
      <c r="H83" s="301"/>
      <c r="I83" s="131">
        <v>0</v>
      </c>
      <c r="J83" s="291" t="str">
        <f t="shared" si="24"/>
        <v/>
      </c>
      <c r="K83" s="240">
        <v>0</v>
      </c>
      <c r="L83" s="243">
        <f t="shared" si="32"/>
        <v>0</v>
      </c>
      <c r="M83" s="131" t="str">
        <f t="shared" si="33"/>
        <v/>
      </c>
      <c r="N83" s="74" t="str">
        <f t="shared" si="34"/>
        <v/>
      </c>
      <c r="O83" s="99" t="str">
        <f t="shared" si="30"/>
        <v/>
      </c>
      <c r="Q83" s="54" t="s">
        <v>160</v>
      </c>
    </row>
    <row r="84" spans="1:17" s="1" customFormat="1" ht="15" hidden="1" customHeight="1" x14ac:dyDescent="0.2">
      <c r="A84" s="101" t="str">
        <f t="shared" si="28"/>
        <v>x</v>
      </c>
      <c r="B84" s="210" t="s">
        <v>136</v>
      </c>
      <c r="C84" s="206"/>
      <c r="D84" s="131" t="s">
        <v>136</v>
      </c>
      <c r="E84" s="240">
        <f t="shared" si="29"/>
        <v>0</v>
      </c>
      <c r="F84" s="131" t="s">
        <v>136</v>
      </c>
      <c r="G84" s="99" t="str">
        <f t="shared" si="31"/>
        <v/>
      </c>
      <c r="H84" s="301"/>
      <c r="I84" s="131" t="s">
        <v>136</v>
      </c>
      <c r="J84" s="291" t="str">
        <f t="shared" si="24"/>
        <v/>
      </c>
      <c r="K84" s="240" t="s">
        <v>136</v>
      </c>
      <c r="L84" s="243" t="str">
        <f t="shared" si="32"/>
        <v/>
      </c>
      <c r="M84" s="131" t="str">
        <f t="shared" si="33"/>
        <v/>
      </c>
      <c r="N84" s="74" t="str">
        <f t="shared" si="34"/>
        <v/>
      </c>
      <c r="O84" s="99" t="str">
        <f t="shared" si="30"/>
        <v/>
      </c>
      <c r="Q84" s="54" t="s">
        <v>160</v>
      </c>
    </row>
    <row r="85" spans="1:17" s="1" customFormat="1" ht="15" hidden="1" customHeight="1" x14ac:dyDescent="0.2">
      <c r="A85" s="101" t="str">
        <f t="shared" si="28"/>
        <v>x</v>
      </c>
      <c r="B85" s="210" t="s">
        <v>46</v>
      </c>
      <c r="C85" s="206">
        <v>0.78200000000000003</v>
      </c>
      <c r="D85" s="131">
        <v>0</v>
      </c>
      <c r="E85" s="240">
        <f t="shared" si="29"/>
        <v>0</v>
      </c>
      <c r="F85" s="131">
        <v>0</v>
      </c>
      <c r="G85" s="99">
        <f t="shared" si="31"/>
        <v>0</v>
      </c>
      <c r="H85" s="301">
        <v>0.44500000000000001</v>
      </c>
      <c r="I85" s="131">
        <v>0</v>
      </c>
      <c r="J85" s="291">
        <f t="shared" si="24"/>
        <v>0</v>
      </c>
      <c r="K85" s="240">
        <v>0</v>
      </c>
      <c r="L85" s="243">
        <f t="shared" si="32"/>
        <v>0</v>
      </c>
      <c r="M85" s="131" t="str">
        <f t="shared" si="33"/>
        <v/>
      </c>
      <c r="N85" s="74" t="str">
        <f t="shared" si="34"/>
        <v/>
      </c>
      <c r="O85" s="99" t="str">
        <f t="shared" si="30"/>
        <v/>
      </c>
      <c r="Q85" s="54" t="s">
        <v>160</v>
      </c>
    </row>
    <row r="86" spans="1:17" s="1" customFormat="1" ht="15.75" x14ac:dyDescent="0.2">
      <c r="A86" s="101">
        <f t="shared" si="28"/>
        <v>17.838999999999999</v>
      </c>
      <c r="B86" s="210" t="s">
        <v>47</v>
      </c>
      <c r="C86" s="206">
        <v>27.856300000000001</v>
      </c>
      <c r="D86" s="131">
        <v>17.838999999999999</v>
      </c>
      <c r="E86" s="240">
        <f t="shared" si="29"/>
        <v>64.039373498993029</v>
      </c>
      <c r="F86" s="131">
        <v>3.44</v>
      </c>
      <c r="G86" s="99">
        <f t="shared" si="31"/>
        <v>14.398999999999999</v>
      </c>
      <c r="H86" s="301">
        <v>30</v>
      </c>
      <c r="I86" s="131">
        <v>24.553000000000001</v>
      </c>
      <c r="J86" s="291">
        <f t="shared" si="24"/>
        <v>81.843333333333334</v>
      </c>
      <c r="K86" s="240">
        <v>9.2799999999999994</v>
      </c>
      <c r="L86" s="243">
        <f t="shared" si="32"/>
        <v>15.273000000000001</v>
      </c>
      <c r="M86" s="131">
        <f t="shared" si="33"/>
        <v>13.763663882504627</v>
      </c>
      <c r="N86" s="74">
        <f t="shared" si="34"/>
        <v>26.97674418604651</v>
      </c>
      <c r="O86" s="99">
        <f t="shared" si="30"/>
        <v>-13.213080303541883</v>
      </c>
      <c r="Q86" s="54" t="s">
        <v>160</v>
      </c>
    </row>
    <row r="87" spans="1:17" s="1" customFormat="1" ht="15.75" x14ac:dyDescent="0.2">
      <c r="A87" s="101">
        <f t="shared" si="28"/>
        <v>17.108000000000001</v>
      </c>
      <c r="B87" s="210" t="s">
        <v>48</v>
      </c>
      <c r="C87" s="206">
        <v>38.986899999999999</v>
      </c>
      <c r="D87" s="131">
        <v>17.108000000000001</v>
      </c>
      <c r="E87" s="240">
        <f t="shared" si="29"/>
        <v>43.88140631853264</v>
      </c>
      <c r="F87" s="131">
        <v>10.006</v>
      </c>
      <c r="G87" s="99">
        <f t="shared" si="31"/>
        <v>7.1020000000000003</v>
      </c>
      <c r="H87" s="301">
        <v>34.4</v>
      </c>
      <c r="I87" s="131">
        <v>12.497</v>
      </c>
      <c r="J87" s="291">
        <f t="shared" si="24"/>
        <v>36.328488372093027</v>
      </c>
      <c r="K87" s="240">
        <v>9.5969999999999995</v>
      </c>
      <c r="L87" s="243">
        <f t="shared" si="32"/>
        <v>2.9000000000000004</v>
      </c>
      <c r="M87" s="131">
        <f t="shared" si="33"/>
        <v>7.3047696983867194</v>
      </c>
      <c r="N87" s="74">
        <f t="shared" si="34"/>
        <v>9.5912452528482905</v>
      </c>
      <c r="O87" s="99">
        <f t="shared" si="30"/>
        <v>-2.2864755544615711</v>
      </c>
      <c r="Q87" s="54" t="s">
        <v>160</v>
      </c>
    </row>
    <row r="88" spans="1:17" s="1" customFormat="1" ht="15" hidden="1" customHeight="1" x14ac:dyDescent="0.2">
      <c r="A88" s="101" t="str">
        <f t="shared" si="28"/>
        <v>x</v>
      </c>
      <c r="B88" s="205" t="s">
        <v>49</v>
      </c>
      <c r="C88" s="206"/>
      <c r="D88" s="131">
        <v>0</v>
      </c>
      <c r="E88" s="240">
        <f t="shared" si="29"/>
        <v>0</v>
      </c>
      <c r="F88" s="131">
        <v>0</v>
      </c>
      <c r="G88" s="99">
        <f t="shared" si="31"/>
        <v>0</v>
      </c>
      <c r="H88" s="301"/>
      <c r="I88" s="131">
        <v>0</v>
      </c>
      <c r="J88" s="291" t="str">
        <f t="shared" si="24"/>
        <v/>
      </c>
      <c r="K88" s="240">
        <v>0</v>
      </c>
      <c r="L88" s="243">
        <f t="shared" si="32"/>
        <v>0</v>
      </c>
      <c r="M88" s="131" t="str">
        <f t="shared" si="33"/>
        <v/>
      </c>
      <c r="N88" s="74" t="str">
        <f t="shared" si="34"/>
        <v/>
      </c>
      <c r="O88" s="99" t="str">
        <f t="shared" si="30"/>
        <v/>
      </c>
      <c r="Q88" s="54" t="s">
        <v>160</v>
      </c>
    </row>
    <row r="89" spans="1:17" s="13" customFormat="1" ht="15.75" hidden="1" customHeight="1" x14ac:dyDescent="0.25">
      <c r="A89" s="101" t="str">
        <f t="shared" si="28"/>
        <v>x</v>
      </c>
      <c r="B89" s="208" t="s">
        <v>50</v>
      </c>
      <c r="C89" s="209">
        <v>5.6704999999999997</v>
      </c>
      <c r="D89" s="228">
        <f>SUM(D90:D101)</f>
        <v>0</v>
      </c>
      <c r="E89" s="241">
        <f t="shared" si="29"/>
        <v>0</v>
      </c>
      <c r="F89" s="24">
        <f>SUM(F90:F101)</f>
        <v>0</v>
      </c>
      <c r="G89" s="140">
        <f>D89-F89</f>
        <v>0</v>
      </c>
      <c r="H89" s="304">
        <v>5.6280000000000001</v>
      </c>
      <c r="I89" s="228">
        <f>SUM(I90:I101)</f>
        <v>0</v>
      </c>
      <c r="J89" s="241">
        <f t="shared" si="24"/>
        <v>0</v>
      </c>
      <c r="K89" s="21">
        <f>SUM(K90:K101)</f>
        <v>0</v>
      </c>
      <c r="L89" s="233">
        <f>SUM(L90:L101)</f>
        <v>0</v>
      </c>
      <c r="M89" s="24" t="str">
        <f>IF(D89&gt;0,I89/D89*10,"")</f>
        <v/>
      </c>
      <c r="N89" s="21" t="str">
        <f>IF(F89&gt;0,K89/F89*10,"")</f>
        <v/>
      </c>
      <c r="O89" s="140" t="str">
        <f t="shared" si="30"/>
        <v/>
      </c>
      <c r="Q89" s="54" t="s">
        <v>160</v>
      </c>
    </row>
    <row r="90" spans="1:17" s="1" customFormat="1" ht="15" hidden="1" customHeight="1" x14ac:dyDescent="0.2">
      <c r="A90" s="101" t="str">
        <f t="shared" si="28"/>
        <v>x</v>
      </c>
      <c r="B90" s="210" t="s">
        <v>97</v>
      </c>
      <c r="C90" s="206"/>
      <c r="D90" s="131">
        <v>0</v>
      </c>
      <c r="E90" s="240">
        <f t="shared" si="29"/>
        <v>0</v>
      </c>
      <c r="F90" s="131">
        <v>0</v>
      </c>
      <c r="G90" s="99">
        <f t="shared" ref="G90:G101" si="35">IFERROR(D90-F90,"")</f>
        <v>0</v>
      </c>
      <c r="H90" s="301"/>
      <c r="I90" s="131">
        <v>0</v>
      </c>
      <c r="J90" s="291" t="str">
        <f t="shared" si="24"/>
        <v/>
      </c>
      <c r="K90" s="240">
        <v>0</v>
      </c>
      <c r="L90" s="243">
        <f t="shared" ref="L90:L101" si="36">IFERROR(I90-K90,"")</f>
        <v>0</v>
      </c>
      <c r="M90" s="131" t="str">
        <f t="shared" ref="M90:M101" si="37">IFERROR(IF(D90&gt;0,I90/D90*10,""),"")</f>
        <v/>
      </c>
      <c r="N90" s="74" t="str">
        <f t="shared" ref="N90:N101" si="38">IFERROR(IF(F90&gt;0,K90/F90*10,""),"")</f>
        <v/>
      </c>
      <c r="O90" s="99" t="str">
        <f t="shared" si="30"/>
        <v/>
      </c>
      <c r="Q90" s="54" t="s">
        <v>160</v>
      </c>
    </row>
    <row r="91" spans="1:17" s="1" customFormat="1" ht="15" hidden="1" customHeight="1" x14ac:dyDescent="0.2">
      <c r="A91" s="101" t="str">
        <f t="shared" si="28"/>
        <v>x</v>
      </c>
      <c r="B91" s="210" t="s">
        <v>98</v>
      </c>
      <c r="C91" s="206">
        <v>6.0000000000000001E-3</v>
      </c>
      <c r="D91" s="131">
        <v>0</v>
      </c>
      <c r="E91" s="240">
        <f t="shared" si="29"/>
        <v>0</v>
      </c>
      <c r="F91" s="131">
        <v>0</v>
      </c>
      <c r="G91" s="99">
        <f t="shared" si="35"/>
        <v>0</v>
      </c>
      <c r="H91" s="301"/>
      <c r="I91" s="131">
        <v>0</v>
      </c>
      <c r="J91" s="291" t="str">
        <f t="shared" si="24"/>
        <v/>
      </c>
      <c r="K91" s="240">
        <v>0</v>
      </c>
      <c r="L91" s="243">
        <f t="shared" si="36"/>
        <v>0</v>
      </c>
      <c r="M91" s="131" t="str">
        <f t="shared" si="37"/>
        <v/>
      </c>
      <c r="N91" s="74" t="str">
        <f t="shared" si="38"/>
        <v/>
      </c>
      <c r="O91" s="99" t="str">
        <f t="shared" si="30"/>
        <v/>
      </c>
      <c r="Q91" s="54" t="s">
        <v>160</v>
      </c>
    </row>
    <row r="92" spans="1:17" s="1" customFormat="1" ht="15" hidden="1" customHeight="1" x14ac:dyDescent="0.2">
      <c r="A92" s="101" t="str">
        <f t="shared" si="28"/>
        <v>x</v>
      </c>
      <c r="B92" s="210" t="s">
        <v>61</v>
      </c>
      <c r="C92" s="206">
        <v>5.6006999999999998</v>
      </c>
      <c r="D92" s="131">
        <v>0</v>
      </c>
      <c r="E92" s="240">
        <f t="shared" si="29"/>
        <v>0</v>
      </c>
      <c r="F92" s="131">
        <v>0</v>
      </c>
      <c r="G92" s="99">
        <f t="shared" si="35"/>
        <v>0</v>
      </c>
      <c r="H92" s="301">
        <v>5.6280000000000001</v>
      </c>
      <c r="I92" s="131">
        <v>0</v>
      </c>
      <c r="J92" s="291">
        <f t="shared" si="24"/>
        <v>0</v>
      </c>
      <c r="K92" s="240">
        <v>0</v>
      </c>
      <c r="L92" s="243">
        <f t="shared" si="36"/>
        <v>0</v>
      </c>
      <c r="M92" s="131" t="str">
        <f t="shared" si="37"/>
        <v/>
      </c>
      <c r="N92" s="74" t="str">
        <f t="shared" si="38"/>
        <v/>
      </c>
      <c r="O92" s="99" t="str">
        <f t="shared" si="30"/>
        <v/>
      </c>
      <c r="Q92" s="54" t="s">
        <v>160</v>
      </c>
    </row>
    <row r="93" spans="1:17" s="1" customFormat="1" ht="15" hidden="1" customHeight="1" x14ac:dyDescent="0.2">
      <c r="A93" s="101" t="str">
        <f t="shared" si="28"/>
        <v>x</v>
      </c>
      <c r="B93" s="210" t="s">
        <v>136</v>
      </c>
      <c r="C93" s="206"/>
      <c r="D93" s="131" t="s">
        <v>136</v>
      </c>
      <c r="E93" s="240">
        <f t="shared" si="29"/>
        <v>0</v>
      </c>
      <c r="F93" s="131" t="s">
        <v>136</v>
      </c>
      <c r="G93" s="99" t="str">
        <f t="shared" si="35"/>
        <v/>
      </c>
      <c r="H93" s="301"/>
      <c r="I93" s="131" t="s">
        <v>136</v>
      </c>
      <c r="J93" s="291" t="str">
        <f t="shared" si="24"/>
        <v/>
      </c>
      <c r="K93" s="240" t="s">
        <v>136</v>
      </c>
      <c r="L93" s="243" t="str">
        <f t="shared" si="36"/>
        <v/>
      </c>
      <c r="M93" s="131" t="str">
        <f t="shared" si="37"/>
        <v/>
      </c>
      <c r="N93" s="74" t="str">
        <f t="shared" si="38"/>
        <v/>
      </c>
      <c r="O93" s="99" t="str">
        <f t="shared" si="30"/>
        <v/>
      </c>
      <c r="Q93" s="54" t="s">
        <v>160</v>
      </c>
    </row>
    <row r="94" spans="1:17" s="1" customFormat="1" ht="15" hidden="1" customHeight="1" x14ac:dyDescent="0.2">
      <c r="A94" s="101" t="str">
        <f t="shared" si="28"/>
        <v>x</v>
      </c>
      <c r="B94" s="210" t="s">
        <v>51</v>
      </c>
      <c r="C94" s="206">
        <v>5.8299999999999998E-2</v>
      </c>
      <c r="D94" s="131">
        <v>0</v>
      </c>
      <c r="E94" s="240">
        <f t="shared" si="29"/>
        <v>0</v>
      </c>
      <c r="F94" s="131">
        <v>0</v>
      </c>
      <c r="G94" s="99">
        <f t="shared" si="35"/>
        <v>0</v>
      </c>
      <c r="H94" s="297"/>
      <c r="I94" s="131">
        <v>0</v>
      </c>
      <c r="J94" s="291" t="str">
        <f t="shared" si="24"/>
        <v/>
      </c>
      <c r="K94" s="240">
        <v>0</v>
      </c>
      <c r="L94" s="243">
        <f t="shared" si="36"/>
        <v>0</v>
      </c>
      <c r="M94" s="131" t="str">
        <f t="shared" si="37"/>
        <v/>
      </c>
      <c r="N94" s="74" t="str">
        <f t="shared" si="38"/>
        <v/>
      </c>
      <c r="O94" s="99" t="str">
        <f t="shared" si="30"/>
        <v/>
      </c>
      <c r="Q94" s="54" t="s">
        <v>160</v>
      </c>
    </row>
    <row r="95" spans="1:17" s="1" customFormat="1" ht="15" hidden="1" customHeight="1" x14ac:dyDescent="0.2">
      <c r="A95" s="101" t="str">
        <f t="shared" si="28"/>
        <v>x</v>
      </c>
      <c r="B95" s="210" t="s">
        <v>52</v>
      </c>
      <c r="C95" s="206">
        <v>1E-3</v>
      </c>
      <c r="D95" s="131">
        <v>0</v>
      </c>
      <c r="E95" s="240">
        <f t="shared" si="29"/>
        <v>0</v>
      </c>
      <c r="F95" s="131">
        <v>0</v>
      </c>
      <c r="G95" s="99">
        <f t="shared" si="35"/>
        <v>0</v>
      </c>
      <c r="H95" s="301"/>
      <c r="I95" s="131">
        <v>0</v>
      </c>
      <c r="J95" s="291" t="str">
        <f t="shared" si="24"/>
        <v/>
      </c>
      <c r="K95" s="240">
        <v>0</v>
      </c>
      <c r="L95" s="243">
        <f t="shared" si="36"/>
        <v>0</v>
      </c>
      <c r="M95" s="131" t="str">
        <f t="shared" si="37"/>
        <v/>
      </c>
      <c r="N95" s="74" t="str">
        <f t="shared" si="38"/>
        <v/>
      </c>
      <c r="O95" s="99" t="str">
        <f t="shared" si="30"/>
        <v/>
      </c>
      <c r="Q95" s="54" t="s">
        <v>160</v>
      </c>
    </row>
    <row r="96" spans="1:17" s="1" customFormat="1" ht="15" hidden="1" customHeight="1" x14ac:dyDescent="0.2">
      <c r="A96" s="101" t="str">
        <f t="shared" si="28"/>
        <v>x</v>
      </c>
      <c r="B96" s="210" t="s">
        <v>53</v>
      </c>
      <c r="C96" s="206">
        <v>4.4999999999999997E-3</v>
      </c>
      <c r="D96" s="131">
        <v>0</v>
      </c>
      <c r="E96" s="240">
        <f t="shared" si="29"/>
        <v>0</v>
      </c>
      <c r="F96" s="131">
        <v>0</v>
      </c>
      <c r="G96" s="99">
        <f t="shared" si="35"/>
        <v>0</v>
      </c>
      <c r="H96" s="301"/>
      <c r="I96" s="131">
        <v>0</v>
      </c>
      <c r="J96" s="291" t="str">
        <f t="shared" si="24"/>
        <v/>
      </c>
      <c r="K96" s="240">
        <v>0</v>
      </c>
      <c r="L96" s="243">
        <f t="shared" si="36"/>
        <v>0</v>
      </c>
      <c r="M96" s="131" t="str">
        <f t="shared" si="37"/>
        <v/>
      </c>
      <c r="N96" s="74" t="str">
        <f t="shared" si="38"/>
        <v/>
      </c>
      <c r="O96" s="99" t="str">
        <f t="shared" si="30"/>
        <v/>
      </c>
      <c r="Q96" s="54" t="s">
        <v>160</v>
      </c>
    </row>
    <row r="97" spans="1:17" s="1" customFormat="1" ht="15" hidden="1" customHeight="1" x14ac:dyDescent="0.2">
      <c r="A97" s="101" t="str">
        <f t="shared" si="28"/>
        <v>x</v>
      </c>
      <c r="B97" s="210" t="s">
        <v>54</v>
      </c>
      <c r="C97" s="206">
        <v>0</v>
      </c>
      <c r="D97" s="131" t="s">
        <v>136</v>
      </c>
      <c r="E97" s="240">
        <f t="shared" si="29"/>
        <v>0</v>
      </c>
      <c r="F97" s="131" t="s">
        <v>136</v>
      </c>
      <c r="G97" s="99" t="str">
        <f t="shared" si="35"/>
        <v/>
      </c>
      <c r="H97" s="301"/>
      <c r="I97" s="131" t="s">
        <v>136</v>
      </c>
      <c r="J97" s="291" t="str">
        <f t="shared" si="24"/>
        <v/>
      </c>
      <c r="K97" s="240" t="s">
        <v>136</v>
      </c>
      <c r="L97" s="243" t="str">
        <f t="shared" si="36"/>
        <v/>
      </c>
      <c r="M97" s="131" t="str">
        <f t="shared" si="37"/>
        <v/>
      </c>
      <c r="N97" s="74" t="str">
        <f t="shared" si="38"/>
        <v/>
      </c>
      <c r="O97" s="99" t="str">
        <f t="shared" si="30"/>
        <v/>
      </c>
      <c r="Q97" s="54" t="s">
        <v>160</v>
      </c>
    </row>
    <row r="98" spans="1:17" s="1" customFormat="1" ht="15" hidden="1" customHeight="1" x14ac:dyDescent="0.2">
      <c r="A98" s="101" t="str">
        <f t="shared" si="28"/>
        <v>x</v>
      </c>
      <c r="B98" s="210" t="s">
        <v>136</v>
      </c>
      <c r="C98" s="206"/>
      <c r="D98" s="131" t="s">
        <v>136</v>
      </c>
      <c r="E98" s="240">
        <f t="shared" si="29"/>
        <v>0</v>
      </c>
      <c r="F98" s="131" t="s">
        <v>136</v>
      </c>
      <c r="G98" s="99" t="str">
        <f t="shared" si="35"/>
        <v/>
      </c>
      <c r="H98" s="301"/>
      <c r="I98" s="131" t="s">
        <v>136</v>
      </c>
      <c r="J98" s="291" t="str">
        <f t="shared" si="24"/>
        <v/>
      </c>
      <c r="K98" s="240" t="s">
        <v>136</v>
      </c>
      <c r="L98" s="243" t="str">
        <f t="shared" si="36"/>
        <v/>
      </c>
      <c r="M98" s="131" t="str">
        <f t="shared" si="37"/>
        <v/>
      </c>
      <c r="N98" s="74" t="str">
        <f t="shared" si="38"/>
        <v/>
      </c>
      <c r="O98" s="99" t="str">
        <f t="shared" si="30"/>
        <v/>
      </c>
      <c r="Q98" s="54" t="s">
        <v>160</v>
      </c>
    </row>
    <row r="99" spans="1:17" s="1" customFormat="1" ht="15" hidden="1" customHeight="1" x14ac:dyDescent="0.2">
      <c r="A99" s="101" t="str">
        <f t="shared" si="28"/>
        <v>x</v>
      </c>
      <c r="B99" s="210" t="s">
        <v>55</v>
      </c>
      <c r="C99" s="206">
        <v>0</v>
      </c>
      <c r="D99" s="131">
        <v>0</v>
      </c>
      <c r="E99" s="240">
        <f t="shared" si="29"/>
        <v>0</v>
      </c>
      <c r="F99" s="131">
        <v>0</v>
      </c>
      <c r="G99" s="99">
        <f t="shared" si="35"/>
        <v>0</v>
      </c>
      <c r="H99" s="301"/>
      <c r="I99" s="131">
        <v>0</v>
      </c>
      <c r="J99" s="291" t="str">
        <f t="shared" si="24"/>
        <v/>
      </c>
      <c r="K99" s="240">
        <v>0</v>
      </c>
      <c r="L99" s="243">
        <f t="shared" si="36"/>
        <v>0</v>
      </c>
      <c r="M99" s="131" t="str">
        <f t="shared" si="37"/>
        <v/>
      </c>
      <c r="N99" s="74" t="str">
        <f t="shared" si="38"/>
        <v/>
      </c>
      <c r="O99" s="99" t="str">
        <f t="shared" si="30"/>
        <v/>
      </c>
      <c r="Q99" s="54" t="s">
        <v>160</v>
      </c>
    </row>
    <row r="100" spans="1:17" s="1" customFormat="1" ht="15" hidden="1" customHeight="1" x14ac:dyDescent="0.2">
      <c r="A100" s="101" t="str">
        <f t="shared" si="28"/>
        <v>x</v>
      </c>
      <c r="B100" s="210" t="s">
        <v>56</v>
      </c>
      <c r="C100" s="206">
        <v>0</v>
      </c>
      <c r="D100" s="131">
        <v>0</v>
      </c>
      <c r="E100" s="240">
        <f t="shared" si="29"/>
        <v>0</v>
      </c>
      <c r="F100" s="131">
        <v>0</v>
      </c>
      <c r="G100" s="99">
        <f t="shared" si="35"/>
        <v>0</v>
      </c>
      <c r="H100" s="301"/>
      <c r="I100" s="131">
        <v>0</v>
      </c>
      <c r="J100" s="291" t="str">
        <f t="shared" si="24"/>
        <v/>
      </c>
      <c r="K100" s="240">
        <v>0</v>
      </c>
      <c r="L100" s="243">
        <f t="shared" si="36"/>
        <v>0</v>
      </c>
      <c r="M100" s="131" t="str">
        <f t="shared" si="37"/>
        <v/>
      </c>
      <c r="N100" s="74" t="str">
        <f t="shared" si="38"/>
        <v/>
      </c>
      <c r="O100" s="99" t="str">
        <f t="shared" si="30"/>
        <v/>
      </c>
      <c r="Q100" s="54" t="s">
        <v>160</v>
      </c>
    </row>
    <row r="101" spans="1:17" s="1" customFormat="1" ht="15" hidden="1" customHeight="1" x14ac:dyDescent="0.2">
      <c r="A101" s="101" t="str">
        <f t="shared" si="28"/>
        <v>x</v>
      </c>
      <c r="B101" s="213" t="s">
        <v>99</v>
      </c>
      <c r="C101" s="193">
        <v>0</v>
      </c>
      <c r="D101" s="133">
        <v>0</v>
      </c>
      <c r="E101" s="266">
        <f t="shared" si="29"/>
        <v>0</v>
      </c>
      <c r="F101" s="133">
        <v>0</v>
      </c>
      <c r="G101" s="128">
        <f t="shared" si="35"/>
        <v>0</v>
      </c>
      <c r="H101" s="305"/>
      <c r="I101" s="133">
        <v>0</v>
      </c>
      <c r="J101" s="292" t="str">
        <f t="shared" ref="J101" si="39">IFERROR(I101/H101*100,"")</f>
        <v/>
      </c>
      <c r="K101" s="266">
        <v>0</v>
      </c>
      <c r="L101" s="246">
        <f t="shared" si="36"/>
        <v>0</v>
      </c>
      <c r="M101" s="161" t="str">
        <f t="shared" si="37"/>
        <v/>
      </c>
      <c r="N101" s="126" t="str">
        <f t="shared" si="38"/>
        <v/>
      </c>
      <c r="O101" s="128" t="str">
        <f t="shared" si="30"/>
        <v/>
      </c>
      <c r="Q101" s="54" t="s">
        <v>160</v>
      </c>
    </row>
  </sheetData>
  <mergeCells count="7">
    <mergeCell ref="B1:O1"/>
    <mergeCell ref="B3:B4"/>
    <mergeCell ref="D3:G3"/>
    <mergeCell ref="M3:O3"/>
    <mergeCell ref="B2:O2"/>
    <mergeCell ref="C3:C4"/>
    <mergeCell ref="H3:L3"/>
  </mergeCells>
  <printOptions horizontalCentered="1"/>
  <pageMargins left="0" right="0" top="0" bottom="0" header="0" footer="0"/>
  <pageSetup paperSize="9"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23</vt:i4>
      </vt:variant>
    </vt:vector>
  </HeadingPairs>
  <TitlesOfParts>
    <vt:vector size="37" baseType="lpstr">
      <vt:lpstr>зерноск</vt:lpstr>
      <vt:lpstr>пшен.</vt:lpstr>
      <vt:lpstr>ячмень</vt:lpstr>
      <vt:lpstr>кукуруза</vt:lpstr>
      <vt:lpstr>рис</vt:lpstr>
      <vt:lpstr>гречиха</vt:lpstr>
      <vt:lpstr>сах св</vt:lpstr>
      <vt:lpstr>лен</vt:lpstr>
      <vt:lpstr>подсолн</vt:lpstr>
      <vt:lpstr>рапс</vt:lpstr>
      <vt:lpstr>соя</vt:lpstr>
      <vt:lpstr>картоф</vt:lpstr>
      <vt:lpstr>овощи</vt:lpstr>
      <vt:lpstr>сев озимых</vt:lpstr>
      <vt:lpstr>зерноск!Заголовки_для_печати</vt:lpstr>
      <vt:lpstr>картоф!Заголовки_для_печати</vt:lpstr>
      <vt:lpstr>кукуруза!Заголовки_для_печати</vt:lpstr>
      <vt:lpstr>овощи!Заголовки_для_печати</vt:lpstr>
      <vt:lpstr>подсолн!Заголовки_для_печати</vt:lpstr>
      <vt:lpstr>пшен.!Заголовки_для_печати</vt:lpstr>
      <vt:lpstr>рапс!Заголовки_для_печати</vt:lpstr>
      <vt:lpstr>соя!Заголовки_для_печати</vt:lpstr>
      <vt:lpstr>ячмень!Заголовки_для_печати</vt:lpstr>
      <vt:lpstr>гречиха!Область_печати</vt:lpstr>
      <vt:lpstr>зерноск!Область_печати</vt:lpstr>
      <vt:lpstr>картоф!Область_печати</vt:lpstr>
      <vt:lpstr>кукуруза!Область_печати</vt:lpstr>
      <vt:lpstr>лен!Область_печати</vt:lpstr>
      <vt:lpstr>овощи!Область_печати</vt:lpstr>
      <vt:lpstr>подсолн!Область_печати</vt:lpstr>
      <vt:lpstr>пшен.!Область_печати</vt:lpstr>
      <vt:lpstr>рапс!Область_печати</vt:lpstr>
      <vt:lpstr>рис!Область_печати</vt:lpstr>
      <vt:lpstr>'сах св'!Область_печати</vt:lpstr>
      <vt:lpstr>'сев озимых'!Область_печати</vt:lpstr>
      <vt:lpstr>соя!Область_печати</vt:lpstr>
      <vt:lpstr>ячмень!Область_печати</vt:lpstr>
    </vt:vector>
  </TitlesOfParts>
  <Company>МСХП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ГВЦ</dc:creator>
  <cp:lastModifiedBy>Потапов Алексей Александрович</cp:lastModifiedBy>
  <cp:lastPrinted>2022-09-26T12:06:30Z</cp:lastPrinted>
  <dcterms:created xsi:type="dcterms:W3CDTF">2001-07-31T10:01:43Z</dcterms:created>
  <dcterms:modified xsi:type="dcterms:W3CDTF">2022-10-25T12:48:03Z</dcterms:modified>
</cp:coreProperties>
</file>